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 activeTab="1"/>
  </bookViews>
  <sheets>
    <sheet name="Istruzioni" sheetId="1" r:id="rId1"/>
    <sheet name="Dotazione per area" sheetId="2" r:id="rId2"/>
    <sheet name="Sintesi" sheetId="3" r:id="rId3"/>
    <sheet name="Costi dotazione" sheetId="4" r:id="rId4"/>
    <sheet name="Rapporto compatibilità" sheetId="5" r:id="rId5"/>
  </sheets>
  <definedNames>
    <definedName name="__xlfn_IFERROR">#N/A</definedName>
    <definedName name="__xlfn_SUMIFS">#N/A</definedName>
    <definedName name="_xlnm.Print_Area" localSheetId="3">'Costi dotazione'!$A$1:$I$26</definedName>
    <definedName name="_xlnm.Print_Area" localSheetId="1">'Dotazione per area'!$B$1:$L$181</definedName>
    <definedName name="_xlnm.Print_Area" localSheetId="0">Istruzioni!$A$1:$J$24</definedName>
    <definedName name="_xlnm.Print_Area" localSheetId="2">Sintesi!$A$1:$W$154</definedName>
  </definedNames>
  <calcPr calcId="145621"/>
</workbook>
</file>

<file path=xl/calcChain.xml><?xml version="1.0" encoding="utf-8"?>
<calcChain xmlns="http://schemas.openxmlformats.org/spreadsheetml/2006/main">
  <c r="D8" i="4" l="1"/>
  <c r="E8" i="4" s="1"/>
  <c r="D9" i="4"/>
  <c r="E9" i="4" s="1"/>
  <c r="D10" i="4"/>
  <c r="E10" i="4" s="1"/>
  <c r="D11" i="4"/>
  <c r="E11" i="4" s="1"/>
  <c r="E12" i="4"/>
  <c r="E13" i="4"/>
  <c r="C20" i="4"/>
  <c r="E20" i="4" s="1"/>
  <c r="G11" i="2"/>
  <c r="H11" i="2" s="1"/>
  <c r="G12" i="2"/>
  <c r="H12" i="2"/>
  <c r="R12" i="2"/>
  <c r="G13" i="2"/>
  <c r="H13" i="2" s="1"/>
  <c r="R13" i="2"/>
  <c r="G9" i="2" s="1"/>
  <c r="H9" i="2" s="1"/>
  <c r="G14" i="2"/>
  <c r="H14" i="2"/>
  <c r="R14" i="2"/>
  <c r="G5" i="2"/>
  <c r="G15" i="2"/>
  <c r="H15" i="2"/>
  <c r="R15" i="2"/>
  <c r="G35" i="2"/>
  <c r="H35" i="2" s="1"/>
  <c r="G16" i="2"/>
  <c r="H16" i="2" s="1"/>
  <c r="R16" i="2"/>
  <c r="G17" i="2"/>
  <c r="H17" i="2"/>
  <c r="R17" i="2"/>
  <c r="G18" i="2"/>
  <c r="H18" i="2" s="1"/>
  <c r="S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O25" i="2"/>
  <c r="G28" i="2"/>
  <c r="H28" i="2" s="1"/>
  <c r="G33" i="2"/>
  <c r="H33" i="2" s="1"/>
  <c r="G34" i="2"/>
  <c r="H34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O42" i="2"/>
  <c r="G43" i="2"/>
  <c r="H43" i="2"/>
  <c r="G44" i="2"/>
  <c r="H44" i="2"/>
  <c r="G45" i="2"/>
  <c r="H45" i="2"/>
  <c r="G48" i="2"/>
  <c r="H48" i="2"/>
  <c r="G53" i="2"/>
  <c r="H53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O61" i="2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70" i="2"/>
  <c r="H70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O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7" i="2"/>
  <c r="H97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O109" i="2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4" i="2"/>
  <c r="H124" i="2" s="1"/>
  <c r="G129" i="2"/>
  <c r="H129" i="2" s="1"/>
  <c r="G130" i="2"/>
  <c r="H130" i="2" s="1"/>
  <c r="G131" i="2"/>
  <c r="H131" i="2" s="1"/>
  <c r="G132" i="2"/>
  <c r="H132" i="2" s="1"/>
  <c r="G133" i="2"/>
  <c r="H133" i="2"/>
  <c r="O133" i="2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51" i="2"/>
  <c r="H151" i="2" s="1"/>
  <c r="G156" i="2"/>
  <c r="H156" i="2" s="1"/>
  <c r="G157" i="2"/>
  <c r="H157" i="2" s="1"/>
  <c r="O157" i="2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8" i="2"/>
  <c r="H178" i="2" s="1"/>
  <c r="O181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5" i="2"/>
  <c r="H205" i="2"/>
  <c r="O205" i="2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O229" i="2"/>
  <c r="G232" i="2"/>
  <c r="H232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O253" i="2"/>
  <c r="G254" i="2"/>
  <c r="H254" i="2" s="1"/>
  <c r="G255" i="2"/>
  <c r="H255" i="2" s="1"/>
  <c r="G256" i="2"/>
  <c r="H256" i="2" s="1"/>
  <c r="G259" i="2"/>
  <c r="H259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7" i="2"/>
  <c r="H277" i="2" s="1"/>
  <c r="O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6" i="2"/>
  <c r="H286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O301" i="2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3" i="2"/>
  <c r="H313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O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40" i="2"/>
  <c r="H340" i="2"/>
  <c r="G345" i="2"/>
  <c r="H345" i="2"/>
  <c r="G346" i="2"/>
  <c r="H346" i="2"/>
  <c r="G347" i="2"/>
  <c r="H347" i="2"/>
  <c r="G348" i="2"/>
  <c r="H348" i="2"/>
  <c r="G349" i="2"/>
  <c r="H349" i="2"/>
  <c r="O349" i="2"/>
  <c r="G350" i="2"/>
  <c r="H350" i="2" s="1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7" i="2"/>
  <c r="H367" i="2" s="1"/>
  <c r="G372" i="2"/>
  <c r="H372" i="2" s="1"/>
  <c r="G373" i="2"/>
  <c r="H373" i="2"/>
  <c r="G374" i="2"/>
  <c r="H374" i="2" s="1"/>
  <c r="G375" i="2"/>
  <c r="H375" i="2" s="1"/>
  <c r="G376" i="2"/>
  <c r="H376" i="2" s="1"/>
  <c r="G377" i="2"/>
  <c r="H377" i="2"/>
  <c r="G378" i="2"/>
  <c r="H378" i="2" s="1"/>
  <c r="G379" i="2"/>
  <c r="H379" i="2" s="1"/>
  <c r="G380" i="2"/>
  <c r="H380" i="2" s="1"/>
  <c r="G381" i="2"/>
  <c r="H381" i="2"/>
  <c r="G382" i="2"/>
  <c r="H382" i="2" s="1"/>
  <c r="G383" i="2"/>
  <c r="H383" i="2" s="1"/>
  <c r="G384" i="2"/>
  <c r="H384" i="2" s="1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4" i="2"/>
  <c r="H394" i="2"/>
  <c r="B5" i="3"/>
  <c r="S5" i="3" s="1"/>
  <c r="C7" i="3" a="1"/>
  <c r="C7" i="3" s="1"/>
  <c r="D7" i="3" a="1"/>
  <c r="D7" i="3" s="1"/>
  <c r="M7" i="3" a="1"/>
  <c r="M7" i="3" s="1"/>
  <c r="N7" i="3" a="1"/>
  <c r="N7" i="3" s="1"/>
  <c r="R7" i="3" a="1"/>
  <c r="R7" i="3" s="1"/>
  <c r="T7" i="3" s="1"/>
  <c r="S7" i="3"/>
  <c r="S7" i="3" a="1"/>
  <c r="U7" i="3"/>
  <c r="V7" i="3"/>
  <c r="C8" i="3" a="1"/>
  <c r="C8" i="3" s="1"/>
  <c r="D8" i="3" a="1"/>
  <c r="D8" i="3" s="1"/>
  <c r="O8" i="3"/>
  <c r="C9" i="3" a="1"/>
  <c r="C9" i="3" s="1"/>
  <c r="D9" i="3" a="1"/>
  <c r="D9" i="3" s="1"/>
  <c r="O9" i="3"/>
  <c r="C10" i="3" a="1"/>
  <c r="C10" i="3" s="1"/>
  <c r="D10" i="3" a="1"/>
  <c r="D10" i="3" s="1"/>
  <c r="O10" i="3"/>
  <c r="C11" i="3" a="1"/>
  <c r="C11" i="3" s="1"/>
  <c r="D11" i="3" a="1"/>
  <c r="D11" i="3" s="1"/>
  <c r="O11" i="3"/>
  <c r="C12" i="3" a="1"/>
  <c r="C12" i="3" s="1"/>
  <c r="D12" i="3" a="1"/>
  <c r="D12" i="3" s="1"/>
  <c r="O12" i="3"/>
  <c r="O13" i="3"/>
  <c r="B15" i="3"/>
  <c r="S15" i="3" s="1"/>
  <c r="C17" i="3" a="1"/>
  <c r="C17" i="3" s="1"/>
  <c r="D17" i="3" a="1"/>
  <c r="D17" i="3" s="1"/>
  <c r="M17" i="3" a="1"/>
  <c r="M17" i="3" s="1"/>
  <c r="N17" i="3" a="1"/>
  <c r="N17" i="3" s="1"/>
  <c r="R17" i="3" a="1"/>
  <c r="R17" i="3" s="1"/>
  <c r="S17" i="3" a="1"/>
  <c r="S17" i="3" s="1"/>
  <c r="U17" i="3"/>
  <c r="V17" i="3"/>
  <c r="C18" i="3" a="1"/>
  <c r="C18" i="3"/>
  <c r="D18" i="3" a="1"/>
  <c r="D18" i="3" s="1"/>
  <c r="E18" i="3" s="1"/>
  <c r="C19" i="3" a="1"/>
  <c r="C19" i="3"/>
  <c r="D19" i="3" a="1"/>
  <c r="D19" i="3" s="1"/>
  <c r="E19" i="3" s="1"/>
  <c r="C20" i="3" a="1"/>
  <c r="C20" i="3"/>
  <c r="D20" i="3" a="1"/>
  <c r="D20" i="3" s="1"/>
  <c r="E20" i="3" s="1"/>
  <c r="C21" i="3" a="1"/>
  <c r="C21" i="3"/>
  <c r="D21" i="3" a="1"/>
  <c r="D21" i="3" s="1"/>
  <c r="E21" i="3" s="1"/>
  <c r="C22" i="3" a="1"/>
  <c r="C22" i="3" s="1"/>
  <c r="D22" i="3" a="1"/>
  <c r="D22" i="3" s="1"/>
  <c r="B25" i="3"/>
  <c r="S25" i="3" s="1"/>
  <c r="C27" i="3" a="1"/>
  <c r="C27" i="3" s="1"/>
  <c r="E27" i="3" s="1"/>
  <c r="D27" i="3" a="1"/>
  <c r="D27" i="3" s="1"/>
  <c r="D33" i="3" s="1"/>
  <c r="M27" i="3" a="1"/>
  <c r="M27" i="3" s="1"/>
  <c r="N27" i="3" a="1"/>
  <c r="N27" i="3" s="1"/>
  <c r="R27" i="3" a="1"/>
  <c r="R27" i="3" s="1"/>
  <c r="S27" i="3" a="1"/>
  <c r="S27" i="3" s="1"/>
  <c r="U27" i="3"/>
  <c r="V27" i="3"/>
  <c r="C28" i="3" a="1"/>
  <c r="C28" i="3" s="1"/>
  <c r="E28" i="3" s="1"/>
  <c r="D28" i="3" a="1"/>
  <c r="D28" i="3" s="1"/>
  <c r="C29" i="3" a="1"/>
  <c r="C29" i="3" s="1"/>
  <c r="D29" i="3" a="1"/>
  <c r="D29" i="3" s="1"/>
  <c r="C30" i="3" a="1"/>
  <c r="C30" i="3" s="1"/>
  <c r="D30" i="3" a="1"/>
  <c r="D30" i="3" s="1"/>
  <c r="C31" i="3" a="1"/>
  <c r="C31" i="3" s="1"/>
  <c r="E31" i="3" s="1"/>
  <c r="D31" i="3" a="1"/>
  <c r="D31" i="3" s="1"/>
  <c r="C32" i="3" a="1"/>
  <c r="C32" i="3" s="1"/>
  <c r="E32" i="3" s="1"/>
  <c r="D32" i="3" a="1"/>
  <c r="D32" i="3" s="1"/>
  <c r="B35" i="3"/>
  <c r="S35" i="3" s="1"/>
  <c r="C37" i="3" a="1"/>
  <c r="C37" i="3" s="1"/>
  <c r="D37" i="3" a="1"/>
  <c r="D37" i="3" s="1"/>
  <c r="M37" i="3" a="1"/>
  <c r="M37" i="3" s="1"/>
  <c r="N37" i="3" a="1"/>
  <c r="N37" i="3" s="1"/>
  <c r="R37" i="3" a="1"/>
  <c r="R37" i="3" s="1"/>
  <c r="S37" i="3" a="1"/>
  <c r="S37" i="3" s="1"/>
  <c r="U37" i="3"/>
  <c r="V37" i="3"/>
  <c r="C38" i="3" a="1"/>
  <c r="C38" i="3" s="1"/>
  <c r="D38" i="3" a="1"/>
  <c r="D38" i="3" s="1"/>
  <c r="C39" i="3" a="1"/>
  <c r="C39" i="3" s="1"/>
  <c r="D39" i="3" a="1"/>
  <c r="D39" i="3" s="1"/>
  <c r="C40" i="3" a="1"/>
  <c r="C40" i="3" s="1"/>
  <c r="D40" i="3" a="1"/>
  <c r="D40" i="3"/>
  <c r="C41" i="3" a="1"/>
  <c r="C41" i="3"/>
  <c r="D41" i="3" a="1"/>
  <c r="D41" i="3"/>
  <c r="C42" i="3" a="1"/>
  <c r="C42" i="3"/>
  <c r="D42" i="3" a="1"/>
  <c r="D42" i="3"/>
  <c r="B45" i="3"/>
  <c r="S45" i="3"/>
  <c r="C47" i="3" a="1"/>
  <c r="C47" i="3"/>
  <c r="D47" i="3" a="1"/>
  <c r="D47" i="3"/>
  <c r="F47" i="3"/>
  <c r="G47" i="3"/>
  <c r="M47" i="3" a="1"/>
  <c r="M47" i="3" s="1"/>
  <c r="N47" i="3" a="1"/>
  <c r="N47" i="3" s="1"/>
  <c r="R47" i="3" a="1"/>
  <c r="R47" i="3" s="1"/>
  <c r="S47" i="3" a="1"/>
  <c r="S47" i="3" s="1"/>
  <c r="U47" i="3"/>
  <c r="V47" i="3"/>
  <c r="C48" i="3"/>
  <c r="C48" i="3" a="1"/>
  <c r="D48" i="3" a="1"/>
  <c r="D48" i="3" s="1"/>
  <c r="F48" i="3"/>
  <c r="G48" i="3"/>
  <c r="C49" i="3" a="1"/>
  <c r="C49" i="3"/>
  <c r="D49" i="3" a="1"/>
  <c r="D49" i="3"/>
  <c r="F49" i="3"/>
  <c r="G49" i="3"/>
  <c r="C50" i="3" a="1"/>
  <c r="C50" i="3"/>
  <c r="D50" i="3" a="1"/>
  <c r="D50" i="3" s="1"/>
  <c r="E50" i="3" s="1"/>
  <c r="F50" i="3"/>
  <c r="G50" i="3"/>
  <c r="C51" i="3" a="1"/>
  <c r="C51" i="3" s="1"/>
  <c r="D51" i="3" a="1"/>
  <c r="D51" i="3"/>
  <c r="F51" i="3"/>
  <c r="G51" i="3"/>
  <c r="C52" i="3" a="1"/>
  <c r="C52" i="3" s="1"/>
  <c r="D52" i="3" a="1"/>
  <c r="D52" i="3"/>
  <c r="F52" i="3"/>
  <c r="G52" i="3"/>
  <c r="B55" i="3"/>
  <c r="S55" i="3" s="1"/>
  <c r="C57" i="3" a="1"/>
  <c r="C57" i="3" s="1"/>
  <c r="D57" i="3" a="1"/>
  <c r="D57" i="3" s="1"/>
  <c r="M57" i="3" a="1"/>
  <c r="M57" i="3" s="1"/>
  <c r="N57" i="3" a="1"/>
  <c r="N57" i="3" s="1"/>
  <c r="R57" i="3" a="1"/>
  <c r="R57" i="3" s="1"/>
  <c r="S57" i="3" a="1"/>
  <c r="S57" i="3" s="1"/>
  <c r="U57" i="3"/>
  <c r="V57" i="3"/>
  <c r="C58" i="3" a="1"/>
  <c r="C58" i="3" s="1"/>
  <c r="E58" i="3" s="1"/>
  <c r="D58" i="3" a="1"/>
  <c r="D58" i="3" s="1"/>
  <c r="C59" i="3" a="1"/>
  <c r="C59" i="3" s="1"/>
  <c r="D59" i="3" a="1"/>
  <c r="D59" i="3"/>
  <c r="C60" i="3" a="1"/>
  <c r="C60" i="3" s="1"/>
  <c r="D60" i="3" a="1"/>
  <c r="D60" i="3" s="1"/>
  <c r="C61" i="3" a="1"/>
  <c r="C61" i="3" s="1"/>
  <c r="D61" i="3" a="1"/>
  <c r="D61" i="3" s="1"/>
  <c r="C62" i="3" a="1"/>
  <c r="C62" i="3" s="1"/>
  <c r="D62" i="3" a="1"/>
  <c r="D62" i="3" s="1"/>
  <c r="B65" i="3"/>
  <c r="S65" i="3" s="1"/>
  <c r="C67" i="3" a="1"/>
  <c r="C67" i="3" s="1"/>
  <c r="D67" i="3" a="1"/>
  <c r="D67" i="3" s="1"/>
  <c r="M67" i="3" a="1"/>
  <c r="M67" i="3" s="1"/>
  <c r="N67" i="3" a="1"/>
  <c r="N67" i="3" s="1"/>
  <c r="R67" i="3" a="1"/>
  <c r="R67" i="3" s="1"/>
  <c r="S67" i="3" a="1"/>
  <c r="S67" i="3" s="1"/>
  <c r="U67" i="3"/>
  <c r="V67" i="3"/>
  <c r="C68" i="3" a="1"/>
  <c r="C68" i="3" s="1"/>
  <c r="D68" i="3" a="1"/>
  <c r="D68" i="3" s="1"/>
  <c r="C69" i="3" a="1"/>
  <c r="C69" i="3" s="1"/>
  <c r="D69" i="3" a="1"/>
  <c r="D69" i="3" s="1"/>
  <c r="C70" i="3" a="1"/>
  <c r="C70" i="3" s="1"/>
  <c r="D70" i="3" a="1"/>
  <c r="D70" i="3" s="1"/>
  <c r="C71" i="3" a="1"/>
  <c r="C71" i="3" s="1"/>
  <c r="D71" i="3" a="1"/>
  <c r="D71" i="3" s="1"/>
  <c r="C72" i="3" a="1"/>
  <c r="C72" i="3" s="1"/>
  <c r="D72" i="3" a="1"/>
  <c r="D72" i="3" s="1"/>
  <c r="B75" i="3"/>
  <c r="S75" i="3" s="1"/>
  <c r="C77" i="3" a="1"/>
  <c r="C77" i="3" s="1"/>
  <c r="E77" i="3" s="1"/>
  <c r="D77" i="3" a="1"/>
  <c r="D77" i="3" s="1"/>
  <c r="F77" i="3"/>
  <c r="G77" i="3"/>
  <c r="M77" i="3" a="1"/>
  <c r="M77" i="3" s="1"/>
  <c r="N77" i="3" a="1"/>
  <c r="N77" i="3" s="1"/>
  <c r="R77" i="3" a="1"/>
  <c r="R77" i="3"/>
  <c r="S77" i="3" a="1"/>
  <c r="S77" i="3" s="1"/>
  <c r="U77" i="3"/>
  <c r="V77" i="3"/>
  <c r="C78" i="3" a="1"/>
  <c r="C78" i="3" s="1"/>
  <c r="D78" i="3" a="1"/>
  <c r="D78" i="3" s="1"/>
  <c r="F78" i="3"/>
  <c r="G78" i="3"/>
  <c r="C79" i="3" a="1"/>
  <c r="C79" i="3" s="1"/>
  <c r="D79" i="3" a="1"/>
  <c r="D79" i="3" s="1"/>
  <c r="F79" i="3"/>
  <c r="G79" i="3"/>
  <c r="C80" i="3" a="1"/>
  <c r="C80" i="3" s="1"/>
  <c r="D80" i="3" a="1"/>
  <c r="D80" i="3"/>
  <c r="F80" i="3"/>
  <c r="G80" i="3"/>
  <c r="C81" i="3" a="1"/>
  <c r="C81" i="3"/>
  <c r="D81" i="3" a="1"/>
  <c r="D81" i="3" s="1"/>
  <c r="F81" i="3"/>
  <c r="G81" i="3"/>
  <c r="C82" i="3" a="1"/>
  <c r="C82" i="3" s="1"/>
  <c r="D82" i="3" a="1"/>
  <c r="D82" i="3" s="1"/>
  <c r="F82" i="3"/>
  <c r="G82" i="3"/>
  <c r="B85" i="3"/>
  <c r="S85" i="3" s="1"/>
  <c r="C87" i="3" a="1"/>
  <c r="C87" i="3" s="1"/>
  <c r="D87" i="3"/>
  <c r="D87" i="3" a="1"/>
  <c r="F87" i="3"/>
  <c r="G87" i="3"/>
  <c r="M87" i="3" a="1"/>
  <c r="M87" i="3" s="1"/>
  <c r="N87" i="3" a="1"/>
  <c r="N87" i="3" s="1"/>
  <c r="R87" i="3" a="1"/>
  <c r="R87" i="3" s="1"/>
  <c r="T87" i="3" s="1"/>
  <c r="S87" i="3" a="1"/>
  <c r="S87" i="3" s="1"/>
  <c r="U87" i="3"/>
  <c r="V87" i="3"/>
  <c r="C88" i="3"/>
  <c r="C88" i="3" a="1"/>
  <c r="D88" i="3" a="1"/>
  <c r="D88" i="3" s="1"/>
  <c r="F88" i="3"/>
  <c r="G88" i="3"/>
  <c r="C89" i="3" a="1"/>
  <c r="C89" i="3" s="1"/>
  <c r="E89" i="3" s="1"/>
  <c r="D89" i="3" a="1"/>
  <c r="D89" i="3" s="1"/>
  <c r="F89" i="3"/>
  <c r="G89" i="3"/>
  <c r="C90" i="3" a="1"/>
  <c r="C90" i="3" s="1"/>
  <c r="D90" i="3" a="1"/>
  <c r="D90" i="3" s="1"/>
  <c r="F90" i="3"/>
  <c r="G90" i="3"/>
  <c r="C91" i="3" a="1"/>
  <c r="C91" i="3"/>
  <c r="E91" i="3" s="1"/>
  <c r="D91" i="3" a="1"/>
  <c r="D91" i="3" s="1"/>
  <c r="F91" i="3"/>
  <c r="G91" i="3"/>
  <c r="C92" i="3" a="1"/>
  <c r="C92" i="3" s="1"/>
  <c r="E92" i="3" s="1"/>
  <c r="D92" i="3" a="1"/>
  <c r="D92" i="3" s="1"/>
  <c r="F92" i="3"/>
  <c r="G92" i="3"/>
  <c r="B95" i="3"/>
  <c r="S95" i="3" s="1"/>
  <c r="C97" i="3" a="1"/>
  <c r="C97" i="3" s="1"/>
  <c r="D97" i="3" a="1"/>
  <c r="D97" i="3" s="1"/>
  <c r="F97" i="3"/>
  <c r="G97" i="3"/>
  <c r="M97" i="3" a="1"/>
  <c r="M97" i="3" s="1"/>
  <c r="N97" i="3" a="1"/>
  <c r="N97" i="3" s="1"/>
  <c r="R97" i="3" a="1"/>
  <c r="R97" i="3"/>
  <c r="S97" i="3" a="1"/>
  <c r="S97" i="3" s="1"/>
  <c r="U97" i="3"/>
  <c r="V97" i="3"/>
  <c r="C98" i="3" a="1"/>
  <c r="C98" i="3" s="1"/>
  <c r="E98" i="3" s="1"/>
  <c r="D98" i="3" a="1"/>
  <c r="D98" i="3" s="1"/>
  <c r="F98" i="3"/>
  <c r="G98" i="3"/>
  <c r="C99" i="3" a="1"/>
  <c r="C99" i="3" s="1"/>
  <c r="E99" i="3" s="1"/>
  <c r="D99" i="3" a="1"/>
  <c r="D99" i="3" s="1"/>
  <c r="F99" i="3"/>
  <c r="G99" i="3"/>
  <c r="C100" i="3" a="1"/>
  <c r="C100" i="3" s="1"/>
  <c r="D100" i="3" a="1"/>
  <c r="D100" i="3" s="1"/>
  <c r="F100" i="3"/>
  <c r="G100" i="3"/>
  <c r="C101" i="3" a="1"/>
  <c r="C101" i="3" s="1"/>
  <c r="D101" i="3" a="1"/>
  <c r="D101" i="3" s="1"/>
  <c r="F101" i="3"/>
  <c r="G101" i="3"/>
  <c r="C102" i="3" a="1"/>
  <c r="C102" i="3" s="1"/>
  <c r="D102" i="3" a="1"/>
  <c r="D102" i="3" s="1"/>
  <c r="F102" i="3"/>
  <c r="G102" i="3"/>
  <c r="B105" i="3"/>
  <c r="S105" i="3" s="1"/>
  <c r="C107" i="3" a="1"/>
  <c r="C107" i="3" s="1"/>
  <c r="D107" i="3" a="1"/>
  <c r="D107" i="3" s="1"/>
  <c r="F107" i="3"/>
  <c r="G107" i="3"/>
  <c r="M107" i="3" a="1"/>
  <c r="M107" i="3" s="1"/>
  <c r="N107" i="3" a="1"/>
  <c r="N107" i="3" s="1"/>
  <c r="R107" i="3" a="1"/>
  <c r="R107" i="3" s="1"/>
  <c r="S107" i="3" a="1"/>
  <c r="S107" i="3" s="1"/>
  <c r="U107" i="3"/>
  <c r="V107" i="3"/>
  <c r="C108" i="3"/>
  <c r="C108" i="3" a="1"/>
  <c r="D108" i="3" a="1"/>
  <c r="D108" i="3" s="1"/>
  <c r="F108" i="3"/>
  <c r="G108" i="3"/>
  <c r="C109" i="3" a="1"/>
  <c r="C109" i="3"/>
  <c r="D109" i="3" a="1"/>
  <c r="D109" i="3"/>
  <c r="F109" i="3"/>
  <c r="G109" i="3"/>
  <c r="C110" i="3" a="1"/>
  <c r="C110" i="3" s="1"/>
  <c r="D110" i="3" a="1"/>
  <c r="D110" i="3" s="1"/>
  <c r="F110" i="3"/>
  <c r="G110" i="3"/>
  <c r="C111" i="3" a="1"/>
  <c r="C111" i="3" s="1"/>
  <c r="D111" i="3" a="1"/>
  <c r="D111" i="3" s="1"/>
  <c r="F111" i="3"/>
  <c r="G111" i="3"/>
  <c r="C112" i="3" a="1"/>
  <c r="C112" i="3" s="1"/>
  <c r="E112" i="3" s="1"/>
  <c r="D112" i="3"/>
  <c r="D112" i="3" a="1"/>
  <c r="F112" i="3"/>
  <c r="G112" i="3"/>
  <c r="B115" i="3"/>
  <c r="S115" i="3" s="1"/>
  <c r="C117" i="3" a="1"/>
  <c r="C117" i="3" s="1"/>
  <c r="D117" i="3" a="1"/>
  <c r="D117" i="3" s="1"/>
  <c r="F117" i="3"/>
  <c r="G117" i="3"/>
  <c r="M117" i="3" a="1"/>
  <c r="M117" i="3" s="1"/>
  <c r="N117" i="3" a="1"/>
  <c r="N117" i="3" s="1"/>
  <c r="R117" i="3" a="1"/>
  <c r="R117" i="3" s="1"/>
  <c r="T117" i="3" s="1"/>
  <c r="S117" i="3" a="1"/>
  <c r="S117" i="3"/>
  <c r="U117" i="3"/>
  <c r="V117" i="3"/>
  <c r="C118" i="3" a="1"/>
  <c r="C118" i="3"/>
  <c r="D118" i="3"/>
  <c r="D118" i="3" a="1"/>
  <c r="F118" i="3"/>
  <c r="G118" i="3"/>
  <c r="C119" i="3" a="1"/>
  <c r="C119" i="3" s="1"/>
  <c r="E119" i="3" s="1"/>
  <c r="D119" i="3" a="1"/>
  <c r="D119" i="3" s="1"/>
  <c r="F119" i="3"/>
  <c r="G119" i="3"/>
  <c r="C120" i="3"/>
  <c r="C120" i="3" a="1"/>
  <c r="D120" i="3" a="1"/>
  <c r="D120" i="3" s="1"/>
  <c r="E120" i="3" s="1"/>
  <c r="F120" i="3"/>
  <c r="G120" i="3"/>
  <c r="C121" i="3" a="1"/>
  <c r="C121" i="3" s="1"/>
  <c r="D121" i="3" a="1"/>
  <c r="D121" i="3" s="1"/>
  <c r="F121" i="3"/>
  <c r="G121" i="3"/>
  <c r="C122" i="3" a="1"/>
  <c r="C122" i="3" s="1"/>
  <c r="E122" i="3" s="1"/>
  <c r="D122" i="3" a="1"/>
  <c r="D122" i="3" s="1"/>
  <c r="F122" i="3"/>
  <c r="G122" i="3"/>
  <c r="B125" i="3"/>
  <c r="S125" i="3" s="1"/>
  <c r="C127" i="3" a="1"/>
  <c r="C127" i="3" s="1"/>
  <c r="D127" i="3" a="1"/>
  <c r="D127" i="3"/>
  <c r="F127" i="3"/>
  <c r="G127" i="3"/>
  <c r="M127" i="3" a="1"/>
  <c r="M127" i="3" s="1"/>
  <c r="N127" i="3" a="1"/>
  <c r="N127" i="3" s="1"/>
  <c r="R127" i="3" a="1"/>
  <c r="R127" i="3" s="1"/>
  <c r="T127" i="3" s="1"/>
  <c r="S127" i="3" a="1"/>
  <c r="S127" i="3" s="1"/>
  <c r="U127" i="3"/>
  <c r="V127" i="3"/>
  <c r="C128" i="3"/>
  <c r="C128" i="3" a="1"/>
  <c r="D128" i="3" a="1"/>
  <c r="D128" i="3" s="1"/>
  <c r="F128" i="3"/>
  <c r="G128" i="3"/>
  <c r="C129" i="3" a="1"/>
  <c r="C129" i="3"/>
  <c r="D129" i="3" a="1"/>
  <c r="D129" i="3" s="1"/>
  <c r="F129" i="3"/>
  <c r="G129" i="3"/>
  <c r="C130" i="3" a="1"/>
  <c r="C130" i="3" s="1"/>
  <c r="E130" i="3" s="1"/>
  <c r="D130" i="3" a="1"/>
  <c r="D130" i="3" s="1"/>
  <c r="F130" i="3"/>
  <c r="G130" i="3"/>
  <c r="C131" i="3" a="1"/>
  <c r="C131" i="3" s="1"/>
  <c r="D131" i="3" a="1"/>
  <c r="D131" i="3" s="1"/>
  <c r="F131" i="3"/>
  <c r="G131" i="3"/>
  <c r="C132" i="3" a="1"/>
  <c r="C132" i="3" s="1"/>
  <c r="D132" i="3" a="1"/>
  <c r="D132" i="3" s="1"/>
  <c r="F132" i="3"/>
  <c r="G132" i="3"/>
  <c r="B135" i="3"/>
  <c r="S135" i="3" s="1"/>
  <c r="C137" i="3" a="1"/>
  <c r="C137" i="3" s="1"/>
  <c r="D137" i="3" a="1"/>
  <c r="D137" i="3" s="1"/>
  <c r="F137" i="3"/>
  <c r="G137" i="3"/>
  <c r="M137" i="3" a="1"/>
  <c r="M137" i="3" s="1"/>
  <c r="N137" i="3" a="1"/>
  <c r="N137" i="3" s="1"/>
  <c r="R137" i="3" a="1"/>
  <c r="R137" i="3" s="1"/>
  <c r="T137" i="3" s="1"/>
  <c r="S137" i="3" a="1"/>
  <c r="S137" i="3" s="1"/>
  <c r="U137" i="3"/>
  <c r="V137" i="3"/>
  <c r="C138" i="3" a="1"/>
  <c r="C138" i="3" s="1"/>
  <c r="D138" i="3" a="1"/>
  <c r="D138" i="3" s="1"/>
  <c r="F138" i="3"/>
  <c r="G138" i="3"/>
  <c r="C139" i="3" a="1"/>
  <c r="C139" i="3" s="1"/>
  <c r="D139" i="3" a="1"/>
  <c r="D139" i="3" s="1"/>
  <c r="F139" i="3"/>
  <c r="G139" i="3"/>
  <c r="C140" i="3" a="1"/>
  <c r="C140" i="3" s="1"/>
  <c r="D140" i="3" a="1"/>
  <c r="D140" i="3" s="1"/>
  <c r="F140" i="3"/>
  <c r="G140" i="3"/>
  <c r="C141" i="3" a="1"/>
  <c r="C141" i="3" s="1"/>
  <c r="D141" i="3" a="1"/>
  <c r="D141" i="3" s="1"/>
  <c r="F141" i="3"/>
  <c r="G141" i="3"/>
  <c r="C142" i="3" a="1"/>
  <c r="C142" i="3" s="1"/>
  <c r="D142" i="3" a="1"/>
  <c r="D142" i="3" s="1"/>
  <c r="F142" i="3"/>
  <c r="G142" i="3"/>
  <c r="B145" i="3"/>
  <c r="S145" i="3" s="1"/>
  <c r="C147" i="3" a="1"/>
  <c r="C147" i="3" s="1"/>
  <c r="D147" i="3" a="1"/>
  <c r="D147" i="3" s="1"/>
  <c r="M147" i="3" a="1"/>
  <c r="M147" i="3" s="1"/>
  <c r="N147" i="3" a="1"/>
  <c r="N147" i="3" s="1"/>
  <c r="R147" i="3" a="1"/>
  <c r="R147" i="3" s="1"/>
  <c r="T147" i="3" s="1"/>
  <c r="S147" i="3" a="1"/>
  <c r="S147" i="3" s="1"/>
  <c r="U147" i="3"/>
  <c r="V147" i="3"/>
  <c r="C148" i="3" a="1"/>
  <c r="C148" i="3" s="1"/>
  <c r="D148" i="3" a="1"/>
  <c r="D148" i="3" s="1"/>
  <c r="C149" i="3" a="1"/>
  <c r="C149" i="3" s="1"/>
  <c r="D149" i="3" a="1"/>
  <c r="D149" i="3" s="1"/>
  <c r="C150" i="3" a="1"/>
  <c r="C150" i="3" s="1"/>
  <c r="D150" i="3" a="1"/>
  <c r="D150" i="3" s="1"/>
  <c r="C151" i="3" a="1"/>
  <c r="C151" i="3" s="1"/>
  <c r="E151" i="3" s="1"/>
  <c r="D151" i="3" a="1"/>
  <c r="D151" i="3" s="1"/>
  <c r="C152" i="3"/>
  <c r="C152" i="3" a="1"/>
  <c r="D152" i="3" a="1"/>
  <c r="D152" i="3" s="1"/>
  <c r="E152" i="3" s="1"/>
  <c r="G37" i="3"/>
  <c r="G38" i="3"/>
  <c r="F39" i="3"/>
  <c r="G42" i="3"/>
  <c r="G39" i="3"/>
  <c r="F40" i="3"/>
  <c r="G40" i="3"/>
  <c r="F41" i="3"/>
  <c r="F37" i="3"/>
  <c r="F38" i="3"/>
  <c r="G41" i="3"/>
  <c r="F42" i="3"/>
  <c r="O3" i="2"/>
  <c r="O4" i="2" s="1"/>
  <c r="O6" i="2" s="1"/>
  <c r="E49" i="3"/>
  <c r="E47" i="3"/>
  <c r="E109" i="3"/>
  <c r="H5" i="2"/>
  <c r="G36" i="2"/>
  <c r="G10" i="2"/>
  <c r="H10" i="2" s="1"/>
  <c r="G8" i="2"/>
  <c r="H8" i="2"/>
  <c r="G6" i="2"/>
  <c r="H6" i="2" s="1"/>
  <c r="G7" i="2"/>
  <c r="H7" i="2"/>
  <c r="C93" i="3" l="1"/>
  <c r="E87" i="3"/>
  <c r="E38" i="3"/>
  <c r="F147" i="3"/>
  <c r="G152" i="3"/>
  <c r="G149" i="3"/>
  <c r="G147" i="3"/>
  <c r="F148" i="3"/>
  <c r="F149" i="3"/>
  <c r="F150" i="3"/>
  <c r="G148" i="3"/>
  <c r="G150" i="3"/>
  <c r="G151" i="3"/>
  <c r="F152" i="3"/>
  <c r="F151" i="3"/>
  <c r="F19" i="3"/>
  <c r="E39" i="3"/>
  <c r="E22" i="3"/>
  <c r="G17" i="3"/>
  <c r="H36" i="2"/>
  <c r="G22" i="3" s="1"/>
  <c r="E140" i="3"/>
  <c r="E132" i="3"/>
  <c r="E118" i="3"/>
  <c r="E111" i="3"/>
  <c r="E80" i="3"/>
  <c r="T47" i="3"/>
  <c r="D43" i="3"/>
  <c r="E29" i="3"/>
  <c r="E33" i="3" s="1"/>
  <c r="T27" i="3"/>
  <c r="D23" i="3"/>
  <c r="E53" i="3"/>
  <c r="E148" i="3"/>
  <c r="E82" i="3"/>
  <c r="E79" i="3"/>
  <c r="T67" i="3"/>
  <c r="E52" i="3"/>
  <c r="E48" i="3"/>
  <c r="E42" i="3"/>
  <c r="E41" i="3"/>
  <c r="E40" i="3"/>
  <c r="E141" i="3"/>
  <c r="E129" i="3"/>
  <c r="G18" i="3"/>
  <c r="G19" i="3"/>
  <c r="E121" i="3"/>
  <c r="E110" i="3"/>
  <c r="E101" i="3"/>
  <c r="E100" i="3"/>
  <c r="T97" i="3"/>
  <c r="E81" i="3"/>
  <c r="T77" i="3"/>
  <c r="E51" i="3"/>
  <c r="E30" i="3"/>
  <c r="F18" i="3"/>
  <c r="G54" i="2"/>
  <c r="F58" i="3"/>
  <c r="F62" i="3"/>
  <c r="G58" i="3"/>
  <c r="G62" i="3"/>
  <c r="F60" i="3"/>
  <c r="F61" i="3"/>
  <c r="F57" i="3"/>
  <c r="G61" i="3"/>
  <c r="G57" i="3"/>
  <c r="F59" i="3"/>
  <c r="G59" i="3"/>
  <c r="G60" i="3"/>
  <c r="E62" i="3"/>
  <c r="E61" i="3"/>
  <c r="E60" i="3"/>
  <c r="D63" i="3"/>
  <c r="E59" i="3"/>
  <c r="J7" i="3"/>
  <c r="C17" i="4" s="1"/>
  <c r="E17" i="4" s="1"/>
  <c r="G93" i="3"/>
  <c r="E11" i="3"/>
  <c r="E9" i="3"/>
  <c r="O47" i="3"/>
  <c r="O87" i="3"/>
  <c r="O137" i="3"/>
  <c r="O127" i="3"/>
  <c r="O77" i="3"/>
  <c r="F53" i="3"/>
  <c r="O27" i="3"/>
  <c r="E8" i="3"/>
  <c r="G103" i="3"/>
  <c r="P27" i="3"/>
  <c r="P57" i="3"/>
  <c r="P107" i="3"/>
  <c r="F12" i="3"/>
  <c r="P87" i="3"/>
  <c r="P7" i="3"/>
  <c r="P17" i="3"/>
  <c r="F11" i="3"/>
  <c r="G7" i="3"/>
  <c r="P137" i="3"/>
  <c r="P117" i="3"/>
  <c r="P77" i="3"/>
  <c r="P47" i="3"/>
  <c r="F8" i="3"/>
  <c r="G8" i="3"/>
  <c r="G11" i="3"/>
  <c r="P97" i="3"/>
  <c r="G12" i="3"/>
  <c r="P37" i="3"/>
  <c r="G10" i="3"/>
  <c r="P67" i="3"/>
  <c r="F7" i="3"/>
  <c r="G9" i="3"/>
  <c r="P127" i="3"/>
  <c r="P147" i="3"/>
  <c r="F10" i="3"/>
  <c r="F9" i="3"/>
  <c r="O7" i="3"/>
  <c r="O147" i="3"/>
  <c r="O117" i="3"/>
  <c r="E12" i="3"/>
  <c r="E10" i="3"/>
  <c r="O97" i="3"/>
  <c r="F123" i="3"/>
  <c r="G53" i="3"/>
  <c r="F43" i="3"/>
  <c r="G113" i="3"/>
  <c r="G43" i="3"/>
  <c r="F133" i="3"/>
  <c r="F103" i="3"/>
  <c r="E72" i="3"/>
  <c r="E71" i="3"/>
  <c r="E70" i="3"/>
  <c r="E69" i="3"/>
  <c r="F70" i="3"/>
  <c r="F71" i="3"/>
  <c r="G72" i="3"/>
  <c r="F68" i="3"/>
  <c r="F72" i="3"/>
  <c r="F69" i="3"/>
  <c r="G69" i="3"/>
  <c r="G70" i="3"/>
  <c r="G68" i="3"/>
  <c r="F67" i="3"/>
  <c r="G71" i="3"/>
  <c r="G67" i="3"/>
  <c r="E68" i="3"/>
  <c r="D73" i="3"/>
  <c r="F143" i="3"/>
  <c r="F113" i="3"/>
  <c r="F83" i="3"/>
  <c r="G83" i="3"/>
  <c r="G143" i="3"/>
  <c r="G133" i="3"/>
  <c r="G123" i="3"/>
  <c r="F93" i="3"/>
  <c r="C153" i="3"/>
  <c r="E147" i="3"/>
  <c r="E107" i="3"/>
  <c r="C113" i="3"/>
  <c r="C73" i="3"/>
  <c r="E67" i="3"/>
  <c r="C63" i="3"/>
  <c r="E57" i="3"/>
  <c r="E63" i="3" s="1"/>
  <c r="E37" i="3"/>
  <c r="E43" i="3" s="1"/>
  <c r="C43" i="3"/>
  <c r="E17" i="3"/>
  <c r="E23" i="3" s="1"/>
  <c r="C23" i="3"/>
  <c r="E7" i="3"/>
  <c r="E13" i="3" s="1"/>
  <c r="C13" i="3"/>
  <c r="E150" i="3"/>
  <c r="E149" i="3"/>
  <c r="D153" i="3"/>
  <c r="E142" i="3"/>
  <c r="E139" i="3"/>
  <c r="E137" i="3"/>
  <c r="E131" i="3"/>
  <c r="D123" i="3"/>
  <c r="E108" i="3"/>
  <c r="T107" i="3"/>
  <c r="O107" i="3"/>
  <c r="D83" i="3"/>
  <c r="O67" i="3"/>
  <c r="T57" i="3"/>
  <c r="O57" i="3"/>
  <c r="D53" i="3"/>
  <c r="C53" i="3"/>
  <c r="T37" i="3"/>
  <c r="O37" i="3"/>
  <c r="T17" i="3"/>
  <c r="I7" i="3" s="1"/>
  <c r="O17" i="3"/>
  <c r="D13" i="3"/>
  <c r="C143" i="3"/>
  <c r="E138" i="3"/>
  <c r="E128" i="3"/>
  <c r="D133" i="3"/>
  <c r="C133" i="3"/>
  <c r="E127" i="3"/>
  <c r="E117" i="3"/>
  <c r="E123" i="3" s="1"/>
  <c r="C123" i="3"/>
  <c r="E78" i="3"/>
  <c r="E83" i="3" s="1"/>
  <c r="C83" i="3"/>
  <c r="D143" i="3"/>
  <c r="D113" i="3"/>
  <c r="E102" i="3"/>
  <c r="D103" i="3"/>
  <c r="E97" i="3"/>
  <c r="E90" i="3"/>
  <c r="E88" i="3"/>
  <c r="E93" i="3" s="1"/>
  <c r="D93" i="3"/>
  <c r="C33" i="3"/>
  <c r="C103" i="3"/>
  <c r="E73" i="3" l="1"/>
  <c r="G153" i="3"/>
  <c r="F63" i="3"/>
  <c r="F153" i="3"/>
  <c r="F73" i="3"/>
  <c r="G13" i="3"/>
  <c r="G63" i="3"/>
  <c r="G31" i="3"/>
  <c r="F29" i="3"/>
  <c r="F21" i="3"/>
  <c r="E103" i="3"/>
  <c r="F13" i="3"/>
  <c r="H54" i="2"/>
  <c r="F27" i="3"/>
  <c r="G32" i="3"/>
  <c r="F20" i="3"/>
  <c r="F17" i="3"/>
  <c r="F22" i="3"/>
  <c r="G21" i="3"/>
  <c r="G20" i="3"/>
  <c r="G73" i="3"/>
  <c r="E133" i="3"/>
  <c r="E113" i="3"/>
  <c r="E143" i="3"/>
  <c r="E153" i="3"/>
  <c r="I4" i="3" l="1"/>
  <c r="G23" i="3"/>
  <c r="G27" i="3"/>
  <c r="G28" i="3"/>
  <c r="F32" i="3"/>
  <c r="F28" i="3"/>
  <c r="F31" i="3"/>
  <c r="G30" i="3"/>
  <c r="F30" i="3"/>
  <c r="G29" i="3"/>
  <c r="F23" i="3"/>
  <c r="F33" i="3" l="1"/>
  <c r="G33" i="3"/>
  <c r="J4" i="3" s="1"/>
  <c r="C7" i="4" s="1"/>
  <c r="D7" i="4" s="1"/>
  <c r="E7" i="4" s="1"/>
  <c r="E14" i="4" s="1"/>
</calcChain>
</file>

<file path=xl/sharedStrings.xml><?xml version="1.0" encoding="utf-8"?>
<sst xmlns="http://schemas.openxmlformats.org/spreadsheetml/2006/main" count="2492" uniqueCount="222">
  <si>
    <t>Note:</t>
  </si>
  <si>
    <r>
      <rPr>
        <b/>
        <sz val="18"/>
        <color indexed="8"/>
        <rFont val="Calibri"/>
        <family val="2"/>
      </rPr>
      <t xml:space="preserve">Compilare </t>
    </r>
    <r>
      <rPr>
        <b/>
        <u/>
        <sz val="18"/>
        <color indexed="8"/>
        <rFont val="Calibri"/>
        <family val="2"/>
      </rPr>
      <t>esclusivamente</t>
    </r>
    <r>
      <rPr>
        <b/>
        <sz val="18"/>
        <color indexed="8"/>
        <rFont val="Calibri"/>
        <family val="2"/>
      </rPr>
      <t xml:space="preserve"> le celle di colore verde. 
I calcoli vengono fatti in automatico.
Il calcolo del totale dei costi previsti esclude i costi del personale in uscita
È possibile modificare e aggiungere profili professionali all'interno della tabella "Profili" all'interno del foglio "Dotazione per aree".</t>
    </r>
  </si>
  <si>
    <t>Area/Settore</t>
  </si>
  <si>
    <t>Economico-Finanziaria</t>
  </si>
  <si>
    <t>Media INAIL totale</t>
  </si>
  <si>
    <t>Profilo</t>
  </si>
  <si>
    <t>Cognome</t>
  </si>
  <si>
    <t>Nome</t>
  </si>
  <si>
    <t>Categoria</t>
  </si>
  <si>
    <t>INAIL %</t>
  </si>
  <si>
    <t>Stipendio+13^</t>
  </si>
  <si>
    <t>Stipendio*% P.T.</t>
  </si>
  <si>
    <t>Tipo assuzione</t>
  </si>
  <si>
    <t>Programmazione</t>
  </si>
  <si>
    <t>Sesso</t>
  </si>
  <si>
    <t>% Part-Time</t>
  </si>
  <si>
    <t>Note</t>
  </si>
  <si>
    <t>Istruttore amm.vo contabile</t>
  </si>
  <si>
    <t>FERRI</t>
  </si>
  <si>
    <t>ERINA</t>
  </si>
  <si>
    <t>C1</t>
  </si>
  <si>
    <t>Ruolo</t>
  </si>
  <si>
    <t>In servizio</t>
  </si>
  <si>
    <t>F</t>
  </si>
  <si>
    <t>Media numerica per calcolo</t>
  </si>
  <si>
    <t>MERCANTI</t>
  </si>
  <si>
    <t>ANNALISA</t>
  </si>
  <si>
    <t>DI GIROLAMO</t>
  </si>
  <si>
    <t>GLORIA</t>
  </si>
  <si>
    <t>Stipendio tabellare
Valori in Euro per 12 mensilità cui aggiungere la 13ma mensilità</t>
  </si>
  <si>
    <t>Funzionario amm.vo contabile</t>
  </si>
  <si>
    <t>FABIANI</t>
  </si>
  <si>
    <t>ROBERTA</t>
  </si>
  <si>
    <t>D1</t>
  </si>
  <si>
    <t>MAZZANTINI</t>
  </si>
  <si>
    <t>MOIRA</t>
  </si>
  <si>
    <t>CAPRIOTTI</t>
  </si>
  <si>
    <t>MARINELLA</t>
  </si>
  <si>
    <t>Tipo assunzione</t>
  </si>
  <si>
    <t>Seleziona</t>
  </si>
  <si>
    <t>Con 13^</t>
  </si>
  <si>
    <t>D3</t>
  </si>
  <si>
    <t>Non ruolo</t>
  </si>
  <si>
    <t>B3</t>
  </si>
  <si>
    <t>B1</t>
  </si>
  <si>
    <t>M</t>
  </si>
  <si>
    <t>A1</t>
  </si>
  <si>
    <t>DIR</t>
  </si>
  <si>
    <t>In programmazione</t>
  </si>
  <si>
    <t>In uscita</t>
  </si>
  <si>
    <t>Media INAIL</t>
  </si>
  <si>
    <t>Istruttore direttivo amm.vo</t>
  </si>
  <si>
    <t>Dirigenti</t>
  </si>
  <si>
    <t>Posizione</t>
  </si>
  <si>
    <t>Collaboratore tecnico</t>
  </si>
  <si>
    <t>operaio</t>
  </si>
  <si>
    <t>Coordinatore attività esterne</t>
  </si>
  <si>
    <t>gestione del territorio</t>
  </si>
  <si>
    <t>Istruttore direttivo tecnico</t>
  </si>
  <si>
    <t>Funzionario tecnico</t>
  </si>
  <si>
    <t>Agente Polizia Locale</t>
  </si>
  <si>
    <t>MANCINI</t>
  </si>
  <si>
    <t>FRANCESCA ROMANA</t>
  </si>
  <si>
    <t>Assistente sociale</t>
  </si>
  <si>
    <t>Istruttore tecnico</t>
  </si>
  <si>
    <t>BIONDI</t>
  </si>
  <si>
    <t>STEFANO</t>
  </si>
  <si>
    <t>Educatore nido</t>
  </si>
  <si>
    <t>Operaio</t>
  </si>
  <si>
    <t>GIULIANI</t>
  </si>
  <si>
    <t>MARIO</t>
  </si>
  <si>
    <t>Ispettore Polizia Locale</t>
  </si>
  <si>
    <t>RAZZETTI</t>
  </si>
  <si>
    <t>MASSIMO</t>
  </si>
  <si>
    <t>x</t>
  </si>
  <si>
    <t>Esecutore amministrativo</t>
  </si>
  <si>
    <t>istituzionale e demoanagrafica</t>
  </si>
  <si>
    <t>VITELLI</t>
  </si>
  <si>
    <t>PIERO</t>
  </si>
  <si>
    <t>Esecutore amm.vo</t>
  </si>
  <si>
    <t>GASPARI</t>
  </si>
  <si>
    <t>ROSSANO</t>
  </si>
  <si>
    <t>VIGILANZA</t>
  </si>
  <si>
    <t>RANALLI</t>
  </si>
  <si>
    <t>UMBERTO</t>
  </si>
  <si>
    <t>DI MARCO</t>
  </si>
  <si>
    <t>ALFREDO</t>
  </si>
  <si>
    <t>SANDRA</t>
  </si>
  <si>
    <t>TASSELLI</t>
  </si>
  <si>
    <t>MICHELE</t>
  </si>
  <si>
    <t>URBANISTICA</t>
  </si>
  <si>
    <t>GUAIANI</t>
  </si>
  <si>
    <t>CARLO</t>
  </si>
  <si>
    <t>SERVIZI SOCIALI</t>
  </si>
  <si>
    <t>NORI</t>
  </si>
  <si>
    <t>GIUSEPPINA</t>
  </si>
  <si>
    <t>X</t>
  </si>
  <si>
    <t>AFFARI GENERALI</t>
  </si>
  <si>
    <t>MARCELLI</t>
  </si>
  <si>
    <t>ARIANNA</t>
  </si>
  <si>
    <t>GIUSEPPE GABRIELE</t>
  </si>
  <si>
    <t>SINTESI DOTAZIONE ORGANICA</t>
  </si>
  <si>
    <t>Riassunto</t>
  </si>
  <si>
    <t>Dipendenti totali</t>
  </si>
  <si>
    <t>Costo totale</t>
  </si>
  <si>
    <t>Dirigenti totali</t>
  </si>
  <si>
    <t>TOTALI</t>
  </si>
  <si>
    <t>Costo con per. In uscita</t>
  </si>
  <si>
    <t xml:space="preserve">Costo </t>
  </si>
  <si>
    <t>Costo</t>
  </si>
  <si>
    <t>Segretario</t>
  </si>
  <si>
    <t>Totale</t>
  </si>
  <si>
    <t>VERIFICA LIMITI</t>
  </si>
  <si>
    <t>COSTI PREVISTI DA DOTAZIONE</t>
  </si>
  <si>
    <t>Limiti di spesa ex art. 1 comma 557</t>
  </si>
  <si>
    <t>Oneri</t>
  </si>
  <si>
    <t>Costi presunti di dotazione</t>
  </si>
  <si>
    <t>Fondo risorse decentrate</t>
  </si>
  <si>
    <t>Posizioni organizzative</t>
  </si>
  <si>
    <t>Spesa personale a tempo determinato</t>
  </si>
  <si>
    <t>Altre voci (comandi, strarordinario, buoni pasto)</t>
  </si>
  <si>
    <t>Spese per i dirigenti</t>
  </si>
  <si>
    <t>Spese per il Segretario</t>
  </si>
  <si>
    <t>Y</t>
  </si>
  <si>
    <t>VAGNONI</t>
  </si>
  <si>
    <t>DANIELE</t>
  </si>
  <si>
    <t>MAROZZI</t>
  </si>
  <si>
    <t>MARCO</t>
  </si>
  <si>
    <t>IONNI</t>
  </si>
  <si>
    <t>JESSICA</t>
  </si>
  <si>
    <t>RUFFINI</t>
  </si>
  <si>
    <t>PIERA</t>
  </si>
  <si>
    <t>PENSIONAMENTO DAL 01,07,2021</t>
  </si>
  <si>
    <t>MATRICARDI</t>
  </si>
  <si>
    <t>BARBARA</t>
  </si>
  <si>
    <t>Rapporto compatibilità per Calcolo fabbisogno con dotazione per area.xls</t>
  </si>
  <si>
    <t>Data esecuzione: 10/12/2020 09:56</t>
  </si>
  <si>
    <t>Le seguenti caratteristiche della cartella di lavoro non sono supportate nelle versioni precedenti di Excel. Se si apre la cartella di lavoro in una versione precedente di Excel o la si salva in un formato di file precedente, tali caratteristiche potrebbero andare perse o venire ridotte.</t>
  </si>
  <si>
    <t>Perdita di funzionalità significativa</t>
  </si>
  <si>
    <t>Numero occorrenze</t>
  </si>
  <si>
    <t>Versione</t>
  </si>
  <si>
    <t>Una o più funzioni della cartella di lavoro non sono disponibili nelle versioni precedenti a Excel 2007. Se vengono ricalcolate in una versione precedente, tali funzioni restituiranno un errore #NOME? anziché i risultati correnti.</t>
  </si>
  <si>
    <t>Dotazione per area'!G5:H25</t>
  </si>
  <si>
    <t>Dotazione per area'!O25</t>
  </si>
  <si>
    <t>Dotazione per area'!G28:H28</t>
  </si>
  <si>
    <t>Dotazione per area'!G33:H42</t>
  </si>
  <si>
    <t>Dotazione per area'!O42</t>
  </si>
  <si>
    <t>Dotazione per area'!G43:H45</t>
  </si>
  <si>
    <t>Dotazione per area'!G48:H48</t>
  </si>
  <si>
    <t>Dotazione per area'!G53:H61</t>
  </si>
  <si>
    <t>Dotazione per area'!O61</t>
  </si>
  <si>
    <t>Dotazione per area'!G62:H67</t>
  </si>
  <si>
    <t>Dotazione per area'!G70:H70</t>
  </si>
  <si>
    <t>Dotazione per area'!G75:H85</t>
  </si>
  <si>
    <t>Dotazione per area'!O85</t>
  </si>
  <si>
    <t>Dotazione per area'!G86:H94</t>
  </si>
  <si>
    <t>Dotazione per area'!G97:H97</t>
  </si>
  <si>
    <t>Dotazione per area'!G102:H109</t>
  </si>
  <si>
    <t>Dotazione per area'!O109</t>
  </si>
  <si>
    <t>Dotazione per area'!G110:H121</t>
  </si>
  <si>
    <t>Dotazione per area'!G124:H124</t>
  </si>
  <si>
    <t>Dotazione per area'!G129:H133</t>
  </si>
  <si>
    <t>Dotazione per area'!O133</t>
  </si>
  <si>
    <t>Dotazione per area'!G134:H148</t>
  </si>
  <si>
    <t>Dotazione per area'!G151:H151</t>
  </si>
  <si>
    <t>Dotazione per area'!G156:H157</t>
  </si>
  <si>
    <t>Dotazione per area'!O157</t>
  </si>
  <si>
    <t>Dotazione per area'!G158:H175</t>
  </si>
  <si>
    <t>Dotazione per area'!G178:H178</t>
  </si>
  <si>
    <t>Dotazione per area'!O181</t>
  </si>
  <si>
    <t>Dotazione per area'!G183:H202</t>
  </si>
  <si>
    <t>Dotazione per area'!G205:H205</t>
  </si>
  <si>
    <t>Dotazione per area'!O205</t>
  </si>
  <si>
    <t>Dotazione per area'!G210:H229</t>
  </si>
  <si>
    <t>Dotazione per area'!O229</t>
  </si>
  <si>
    <t>Dotazione per area'!G232:H232</t>
  </si>
  <si>
    <t>Dotazione per area'!G237:H253</t>
  </si>
  <si>
    <t>Dotazione per area'!O253</t>
  </si>
  <si>
    <t>Dotazione per area'!G254:H256</t>
  </si>
  <si>
    <t>Dotazione per area'!G259:H259</t>
  </si>
  <si>
    <t>Dotazione per area'!G264:H277</t>
  </si>
  <si>
    <t>Dotazione per area'!O277</t>
  </si>
  <si>
    <t>Dotazione per area'!G278:H283</t>
  </si>
  <si>
    <t>Dotazione per area'!G286:H286</t>
  </si>
  <si>
    <t>Dotazione per area'!G291:H301</t>
  </si>
  <si>
    <t>Dotazione per area'!O301</t>
  </si>
  <si>
    <t>Dotazione per area'!G302:H310</t>
  </si>
  <si>
    <t>Dotazione per area'!G313:H313</t>
  </si>
  <si>
    <t>Dotazione per area'!G318:H319</t>
  </si>
  <si>
    <t>Dotazione per area'!G320</t>
  </si>
  <si>
    <t>Excel 97-2003</t>
  </si>
  <si>
    <t>Sintesi'!G7:G12</t>
  </si>
  <si>
    <t>Sintesi'!V7</t>
  </si>
  <si>
    <t>Sintesi'!G17:G22</t>
  </si>
  <si>
    <t>Sintesi'!V17</t>
  </si>
  <si>
    <t>Sintesi'!G27:G32</t>
  </si>
  <si>
    <t>Sintesi'!V27</t>
  </si>
  <si>
    <t>Sintesi'!G37:G42</t>
  </si>
  <si>
    <t>Sintesi'!V37</t>
  </si>
  <si>
    <t>Sintesi'!G47:G52</t>
  </si>
  <si>
    <t>Sintesi'!V47</t>
  </si>
  <si>
    <t>Sintesi'!G57:G62</t>
  </si>
  <si>
    <t>Sintesi'!V57</t>
  </si>
  <si>
    <t>Sintesi'!G67:G72</t>
  </si>
  <si>
    <t>Sintesi'!V67</t>
  </si>
  <si>
    <t>Sintesi'!G77:G82</t>
  </si>
  <si>
    <t>Sintesi'!V77</t>
  </si>
  <si>
    <t>Sintesi'!G87:G92</t>
  </si>
  <si>
    <t>Sintesi'!V87</t>
  </si>
  <si>
    <t>Sintesi'!G97:G102</t>
  </si>
  <si>
    <t>Sintesi'!V97</t>
  </si>
  <si>
    <t>Sintesi'!G107:G112</t>
  </si>
  <si>
    <t>Sintesi'!V107</t>
  </si>
  <si>
    <t>Sintesi'!G117:G122</t>
  </si>
  <si>
    <t>Sintesi'!V117</t>
  </si>
  <si>
    <t>Sintesi'!G127:G132</t>
  </si>
  <si>
    <t>Sintesi'!V127</t>
  </si>
  <si>
    <t>Sintesi'!G137:G142</t>
  </si>
  <si>
    <t>Sintesi'!V137</t>
  </si>
  <si>
    <t>Sintesi'!G147:G152</t>
  </si>
  <si>
    <t>Sintesi'!V147</t>
  </si>
  <si>
    <t>La dipendente in servizio cessa al 30/06/2021. Prevista sostituzione dal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</si>
</sst>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\-??\ [$€-1]_-"/>
    <numFmt numFmtId="165" formatCode="#,##0.00&quot; €&quot;"/>
    <numFmt numFmtId="166" formatCode="_-* #,##0.00\ [$€-1]_-;\-* #,##0.00\ [$€-1]_-;_-* \-??\ [$€-1]_-;_-@_-"/>
  </numFmts>
  <fonts count="17" x14ac:knownFonts="1">
    <font>
      <sz val="10"/>
      <name val="Arial"/>
      <charset val="1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color indexed="51"/>
      <name val="Arial"/>
      <family val="2"/>
    </font>
    <font>
      <b/>
      <sz val="10"/>
      <color indexed="5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13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164" fontId="14" fillId="0" borderId="0" applyFill="0" applyBorder="0" applyAlignment="0" applyProtection="0"/>
  </cellStyleXfs>
  <cellXfs count="169">
    <xf numFmtId="0" fontId="0" fillId="0" borderId="0" xfId="0"/>
    <xf numFmtId="0" fontId="2" fillId="9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6" fillId="3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1" fillId="4" borderId="5" xfId="1" applyNumberFormat="1" applyFont="1" applyFill="1" applyBorder="1" applyAlignment="1" applyProtection="1">
      <alignment horizontal="center" vertical="center"/>
    </xf>
    <xf numFmtId="0" fontId="1" fillId="4" borderId="6" xfId="1" applyNumberFormat="1" applyFont="1" applyFill="1" applyBorder="1" applyAlignment="1" applyProtection="1">
      <alignment horizontal="center" vertical="center"/>
    </xf>
    <xf numFmtId="10" fontId="1" fillId="4" borderId="6" xfId="1" applyNumberFormat="1" applyFont="1" applyFill="1" applyBorder="1" applyAlignment="1" applyProtection="1">
      <alignment horizontal="center" vertical="center"/>
    </xf>
    <xf numFmtId="165" fontId="1" fillId="2" borderId="6" xfId="1" applyNumberFormat="1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6" fillId="3" borderId="8" xfId="0" applyFont="1" applyFill="1" applyBorder="1"/>
    <xf numFmtId="10" fontId="1" fillId="4" borderId="9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4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1" applyNumberFormat="1" applyFont="1" applyFill="1" applyBorder="1" applyAlignment="1" applyProtection="1">
      <alignment horizontal="center" vertical="center"/>
    </xf>
    <xf numFmtId="0" fontId="1" fillId="4" borderId="18" xfId="1" applyNumberFormat="1" applyFont="1" applyFill="1" applyBorder="1" applyAlignment="1" applyProtection="1">
      <alignment horizontal="center" vertical="center"/>
    </xf>
    <xf numFmtId="0" fontId="1" fillId="4" borderId="22" xfId="1" applyNumberFormat="1" applyFont="1" applyFill="1" applyBorder="1" applyAlignment="1" applyProtection="1">
      <alignment horizontal="center" vertical="center"/>
    </xf>
    <xf numFmtId="10" fontId="1" fillId="4" borderId="22" xfId="1" applyNumberFormat="1" applyFont="1" applyFill="1" applyBorder="1" applyAlignment="1" applyProtection="1">
      <alignment horizontal="center" vertical="center"/>
    </xf>
    <xf numFmtId="165" fontId="1" fillId="2" borderId="22" xfId="1" applyNumberFormat="1" applyFont="1" applyFill="1" applyBorder="1" applyAlignment="1" applyProtection="1">
      <alignment horizontal="center" vertical="center"/>
    </xf>
    <xf numFmtId="10" fontId="1" fillId="4" borderId="18" xfId="1" applyNumberFormat="1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5" fillId="3" borderId="23" xfId="1" applyNumberFormat="1" applyFont="1" applyFill="1" applyBorder="1" applyAlignment="1" applyProtection="1">
      <alignment horizontal="center" vertical="center"/>
    </xf>
    <xf numFmtId="165" fontId="1" fillId="3" borderId="22" xfId="1" applyNumberFormat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" fillId="4" borderId="25" xfId="1" applyNumberFormat="1" applyFont="1" applyFill="1" applyBorder="1" applyAlignment="1" applyProtection="1">
      <alignment horizontal="center" vertical="center"/>
    </xf>
    <xf numFmtId="0" fontId="1" fillId="4" borderId="26" xfId="1" applyNumberFormat="1" applyFont="1" applyFill="1" applyBorder="1" applyAlignment="1" applyProtection="1">
      <alignment horizontal="center" vertical="center"/>
    </xf>
    <xf numFmtId="10" fontId="1" fillId="4" borderId="26" xfId="1" applyNumberFormat="1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" fillId="4" borderId="28" xfId="1" applyNumberFormat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4" fontId="1" fillId="2" borderId="0" xfId="1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/>
    </xf>
    <xf numFmtId="165" fontId="1" fillId="2" borderId="26" xfId="1" applyNumberFormat="1" applyFont="1" applyFill="1" applyBorder="1" applyAlignment="1" applyProtection="1">
      <alignment horizontal="center" vertical="center"/>
    </xf>
    <xf numFmtId="0" fontId="1" fillId="4" borderId="29" xfId="1" applyNumberFormat="1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4" borderId="10" xfId="1" applyNumberFormat="1" applyFont="1" applyFill="1" applyBorder="1" applyAlignment="1" applyProtection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6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165" fontId="13" fillId="7" borderId="33" xfId="0" applyNumberFormat="1" applyFont="1" applyFill="1" applyBorder="1" applyAlignment="1">
      <alignment horizontal="center" vertical="center"/>
    </xf>
    <xf numFmtId="165" fontId="13" fillId="7" borderId="7" xfId="0" applyNumberFormat="1" applyFont="1" applyFill="1" applyBorder="1" applyAlignment="1">
      <alignment horizontal="center" vertical="center"/>
    </xf>
    <xf numFmtId="0" fontId="12" fillId="0" borderId="28" xfId="1" applyNumberFormat="1" applyFont="1" applyFill="1" applyBorder="1" applyAlignment="1" applyProtection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165" fontId="13" fillId="7" borderId="35" xfId="0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165" fontId="13" fillId="7" borderId="36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165" fontId="12" fillId="7" borderId="37" xfId="0" applyNumberFormat="1" applyFont="1" applyFill="1" applyBorder="1" applyAlignment="1">
      <alignment horizontal="center" vertical="center"/>
    </xf>
    <xf numFmtId="165" fontId="12" fillId="7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165" fontId="12" fillId="7" borderId="31" xfId="0" applyNumberFormat="1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/>
    <xf numFmtId="166" fontId="13" fillId="0" borderId="39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66" fontId="12" fillId="7" borderId="7" xfId="0" applyNumberFormat="1" applyFont="1" applyFill="1" applyBorder="1" applyAlignment="1">
      <alignment horizontal="center" vertical="center"/>
    </xf>
    <xf numFmtId="0" fontId="13" fillId="3" borderId="14" xfId="0" applyFont="1" applyFill="1" applyBorder="1"/>
    <xf numFmtId="166" fontId="13" fillId="8" borderId="40" xfId="0" applyNumberFormat="1" applyFont="1" applyFill="1" applyBorder="1" applyAlignment="1" applyProtection="1">
      <alignment horizontal="center" vertical="center"/>
      <protection locked="0"/>
    </xf>
    <xf numFmtId="166" fontId="13" fillId="0" borderId="9" xfId="0" applyNumberFormat="1" applyFont="1" applyBorder="1" applyAlignment="1">
      <alignment horizontal="center" vertical="center"/>
    </xf>
    <xf numFmtId="166" fontId="12" fillId="7" borderId="10" xfId="0" applyNumberFormat="1" applyFont="1" applyFill="1" applyBorder="1" applyAlignment="1">
      <alignment horizontal="center" vertical="center"/>
    </xf>
    <xf numFmtId="0" fontId="13" fillId="3" borderId="20" xfId="0" applyFont="1" applyFill="1" applyBorder="1"/>
    <xf numFmtId="0" fontId="13" fillId="8" borderId="20" xfId="0" applyFont="1" applyFill="1" applyBorder="1" applyProtection="1"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166" fontId="13" fillId="8" borderId="41" xfId="0" applyNumberFormat="1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166" fontId="12" fillId="7" borderId="19" xfId="0" applyNumberFormat="1" applyFont="1" applyFill="1" applyBorder="1" applyAlignment="1">
      <alignment horizontal="center" vertical="center"/>
    </xf>
    <xf numFmtId="0" fontId="13" fillId="2" borderId="0" xfId="0" applyFont="1" applyFill="1"/>
    <xf numFmtId="166" fontId="13" fillId="2" borderId="0" xfId="0" applyNumberFormat="1" applyFont="1" applyFill="1"/>
    <xf numFmtId="166" fontId="12" fillId="6" borderId="16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8" borderId="1" xfId="0" applyNumberFormat="1" applyFont="1" applyFill="1" applyBorder="1" applyAlignment="1" applyProtection="1">
      <alignment horizontal="center" vertical="center"/>
      <protection locked="0"/>
    </xf>
    <xf numFmtId="166" fontId="13" fillId="0" borderId="12" xfId="0" applyNumberFormat="1" applyFont="1" applyBorder="1" applyAlignment="1">
      <alignment horizontal="center" vertical="center"/>
    </xf>
    <xf numFmtId="9" fontId="1" fillId="2" borderId="0" xfId="0" applyNumberFormat="1" applyFont="1" applyFill="1"/>
    <xf numFmtId="10" fontId="1" fillId="2" borderId="0" xfId="0" applyNumberFormat="1" applyFont="1" applyFill="1"/>
    <xf numFmtId="9" fontId="0" fillId="0" borderId="0" xfId="0" applyNumberFormat="1"/>
    <xf numFmtId="10" fontId="0" fillId="0" borderId="0" xfId="0" applyNumberFormat="1"/>
    <xf numFmtId="0" fontId="1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3" xfId="0" applyNumberFormat="1" applyBorder="1" applyAlignment="1">
      <alignment vertical="top" wrapText="1"/>
    </xf>
    <xf numFmtId="0" fontId="0" fillId="0" borderId="44" xfId="0" applyNumberFormat="1" applyBorder="1" applyAlignment="1">
      <alignment vertical="top" wrapText="1"/>
    </xf>
    <xf numFmtId="0" fontId="0" fillId="0" borderId="45" xfId="0" applyNumberFormat="1" applyBorder="1" applyAlignment="1">
      <alignment vertical="top" wrapText="1"/>
    </xf>
    <xf numFmtId="0" fontId="0" fillId="0" borderId="46" xfId="0" applyNumberFormat="1" applyBorder="1" applyAlignment="1">
      <alignment vertical="top" wrapText="1"/>
    </xf>
    <xf numFmtId="0" fontId="0" fillId="0" borderId="43" xfId="0" applyNumberFormat="1" applyBorder="1" applyAlignment="1">
      <alignment vertical="top" wrapText="1"/>
    </xf>
    <xf numFmtId="0" fontId="1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44" xfId="0" applyNumberFormat="1" applyBorder="1" applyAlignment="1">
      <alignment horizontal="center" vertical="top" wrapText="1"/>
    </xf>
    <xf numFmtId="0" fontId="0" fillId="0" borderId="47" xfId="0" applyNumberFormat="1" applyBorder="1" applyAlignment="1">
      <alignment horizontal="center" vertical="top" wrapText="1"/>
    </xf>
    <xf numFmtId="0" fontId="16" fillId="0" borderId="0" xfId="2" quotePrefix="1" applyNumberFormat="1" applyAlignment="1">
      <alignment horizontal="center" vertical="top" wrapText="1"/>
    </xf>
    <xf numFmtId="0" fontId="0" fillId="0" borderId="48" xfId="0" applyNumberFormat="1" applyBorder="1" applyAlignment="1">
      <alignment horizontal="center" vertical="top" wrapText="1"/>
    </xf>
    <xf numFmtId="0" fontId="0" fillId="0" borderId="43" xfId="0" applyNumberFormat="1" applyBorder="1" applyAlignment="1">
      <alignment horizontal="center" vertical="top" wrapText="1"/>
    </xf>
    <xf numFmtId="0" fontId="16" fillId="0" borderId="43" xfId="2" quotePrefix="1" applyNumberFormat="1" applyBorder="1" applyAlignment="1">
      <alignment horizontal="center" vertical="top" wrapText="1"/>
    </xf>
    <xf numFmtId="0" fontId="0" fillId="0" borderId="36" xfId="0" applyNumberFormat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 applyProtection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3" borderId="12" xfId="1" applyNumberFormat="1" applyFont="1" applyFill="1" applyBorder="1" applyAlignment="1" applyProtection="1">
      <alignment horizontal="right" vertical="center"/>
    </xf>
    <xf numFmtId="0" fontId="12" fillId="3" borderId="31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4">
    <cellStyle name="Collegamento ipertestuale" xfId="2" builtinId="8"/>
    <cellStyle name="Euro" xfId="3"/>
    <cellStyle name="LivelloRiga_4" xfId="1" builtinId="1" iLevel="3"/>
    <cellStyle name="Normale" xfId="0" builtinId="0"/>
  </cellStyles>
  <dxfs count="66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8"/>
  <sheetViews>
    <sheetView zoomScale="104" zoomScaleNormal="104" workbookViewId="0">
      <selection activeCell="P8" sqref="P8"/>
    </sheetView>
  </sheetViews>
  <sheetFormatPr defaultColWidth="9" defaultRowHeight="12.75" x14ac:dyDescent="0.2"/>
  <cols>
    <col min="1" max="1" width="2.85546875" style="2" customWidth="1"/>
    <col min="2" max="3" width="9" customWidth="1"/>
    <col min="4" max="4" width="17.85546875" style="2" customWidth="1"/>
    <col min="5" max="9" width="9" customWidth="1"/>
    <col min="10" max="10" width="2.85546875" style="2" customWidth="1"/>
  </cols>
  <sheetData>
    <row r="1" spans="1:58" ht="1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2.75" customHeight="1" x14ac:dyDescent="0.2">
      <c r="A2" s="3"/>
      <c r="B2" s="1" t="s">
        <v>0</v>
      </c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2.75" customHeight="1" x14ac:dyDescent="0.2">
      <c r="A3" s="3"/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>
      <c r="A4" s="3"/>
      <c r="B4" s="152" t="s">
        <v>1</v>
      </c>
      <c r="C4" s="152"/>
      <c r="D4" s="152"/>
      <c r="E4" s="152"/>
      <c r="F4" s="152"/>
      <c r="G4" s="152"/>
      <c r="H4" s="152"/>
      <c r="I4" s="15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2.75" customHeight="1" x14ac:dyDescent="0.2">
      <c r="A5" s="3"/>
      <c r="B5" s="152"/>
      <c r="C5" s="152"/>
      <c r="D5" s="152"/>
      <c r="E5" s="152"/>
      <c r="F5" s="152"/>
      <c r="G5" s="152"/>
      <c r="H5" s="152"/>
      <c r="I5" s="15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2.75" customHeight="1" x14ac:dyDescent="0.2">
      <c r="A6" s="3"/>
      <c r="B6" s="152"/>
      <c r="C6" s="152"/>
      <c r="D6" s="152"/>
      <c r="E6" s="152"/>
      <c r="F6" s="152"/>
      <c r="G6" s="152"/>
      <c r="H6" s="152"/>
      <c r="I6" s="15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2.75" customHeight="1" x14ac:dyDescent="0.2">
      <c r="A7" s="3"/>
      <c r="B7" s="152"/>
      <c r="C7" s="152"/>
      <c r="D7" s="152"/>
      <c r="E7" s="152"/>
      <c r="F7" s="152"/>
      <c r="G7" s="152"/>
      <c r="H7" s="152"/>
      <c r="I7" s="15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2.75" customHeight="1" x14ac:dyDescent="0.2">
      <c r="A8" s="3"/>
      <c r="B8" s="152"/>
      <c r="C8" s="152"/>
      <c r="D8" s="152"/>
      <c r="E8" s="152"/>
      <c r="F8" s="152"/>
      <c r="G8" s="152"/>
      <c r="H8" s="152"/>
      <c r="I8" s="152"/>
      <c r="J8" s="3"/>
      <c r="K8" s="3"/>
      <c r="L8" s="3"/>
      <c r="M8" s="3" t="s">
        <v>132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12.75" customHeight="1" x14ac:dyDescent="0.2">
      <c r="A9" s="3"/>
      <c r="B9" s="152"/>
      <c r="C9" s="152"/>
      <c r="D9" s="152"/>
      <c r="E9" s="152"/>
      <c r="F9" s="152"/>
      <c r="G9" s="152"/>
      <c r="H9" s="152"/>
      <c r="I9" s="15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2.75" customHeight="1" x14ac:dyDescent="0.2">
      <c r="A10" s="3"/>
      <c r="B10" s="152"/>
      <c r="C10" s="152"/>
      <c r="D10" s="152"/>
      <c r="E10" s="152"/>
      <c r="F10" s="152"/>
      <c r="G10" s="152"/>
      <c r="H10" s="152"/>
      <c r="I10" s="1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2.75" customHeight="1" x14ac:dyDescent="0.2">
      <c r="A11" s="3"/>
      <c r="B11" s="152"/>
      <c r="C11" s="152"/>
      <c r="D11" s="152"/>
      <c r="E11" s="152"/>
      <c r="F11" s="152"/>
      <c r="G11" s="152"/>
      <c r="H11" s="152"/>
      <c r="I11" s="152"/>
      <c r="J11" s="3"/>
      <c r="K11" s="3"/>
      <c r="L11" s="132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2.75" customHeight="1" x14ac:dyDescent="0.2">
      <c r="A12" s="3"/>
      <c r="B12" s="152"/>
      <c r="C12" s="152"/>
      <c r="D12" s="152"/>
      <c r="E12" s="152"/>
      <c r="F12" s="152"/>
      <c r="G12" s="152"/>
      <c r="H12" s="152"/>
      <c r="I12" s="15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2.75" customHeight="1" x14ac:dyDescent="0.2">
      <c r="A13" s="3"/>
      <c r="B13" s="152"/>
      <c r="C13" s="152"/>
      <c r="D13" s="152"/>
      <c r="E13" s="152"/>
      <c r="F13" s="152"/>
      <c r="G13" s="152"/>
      <c r="H13" s="152"/>
      <c r="I13" s="15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2.75" customHeight="1" x14ac:dyDescent="0.2">
      <c r="A14" s="3"/>
      <c r="B14" s="152"/>
      <c r="C14" s="152"/>
      <c r="D14" s="152"/>
      <c r="E14" s="152"/>
      <c r="F14" s="152"/>
      <c r="G14" s="152"/>
      <c r="H14" s="152"/>
      <c r="I14" s="15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2.75" customHeight="1" x14ac:dyDescent="0.2">
      <c r="A15" s="3"/>
      <c r="B15" s="152"/>
      <c r="C15" s="152"/>
      <c r="D15" s="152"/>
      <c r="E15" s="152"/>
      <c r="F15" s="152"/>
      <c r="G15" s="152"/>
      <c r="H15" s="152"/>
      <c r="I15" s="15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2.75" customHeight="1" x14ac:dyDescent="0.2">
      <c r="A16" s="3"/>
      <c r="B16" s="152"/>
      <c r="C16" s="152"/>
      <c r="D16" s="152"/>
      <c r="E16" s="152"/>
      <c r="F16" s="152"/>
      <c r="G16" s="152"/>
      <c r="H16" s="152"/>
      <c r="I16" s="15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2.75" customHeight="1" x14ac:dyDescent="0.2">
      <c r="A17" s="3"/>
      <c r="B17" s="152"/>
      <c r="C17" s="152"/>
      <c r="D17" s="152"/>
      <c r="E17" s="152"/>
      <c r="F17" s="152"/>
      <c r="G17" s="152"/>
      <c r="H17" s="152"/>
      <c r="I17" s="15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2.75" customHeight="1" x14ac:dyDescent="0.2">
      <c r="A18" s="3"/>
      <c r="B18" s="152"/>
      <c r="C18" s="152"/>
      <c r="D18" s="152"/>
      <c r="E18" s="152"/>
      <c r="F18" s="152"/>
      <c r="G18" s="152"/>
      <c r="H18" s="152"/>
      <c r="I18" s="15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2.75" customHeight="1" x14ac:dyDescent="0.2">
      <c r="A19" s="3"/>
      <c r="B19" s="152"/>
      <c r="C19" s="152"/>
      <c r="D19" s="152"/>
      <c r="E19" s="152"/>
      <c r="F19" s="152"/>
      <c r="G19" s="152"/>
      <c r="H19" s="152"/>
      <c r="I19" s="15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2.75" customHeight="1" x14ac:dyDescent="0.2">
      <c r="A20" s="3"/>
      <c r="B20" s="152"/>
      <c r="C20" s="152"/>
      <c r="D20" s="152"/>
      <c r="E20" s="152"/>
      <c r="F20" s="152"/>
      <c r="G20" s="152"/>
      <c r="H20" s="152"/>
      <c r="I20" s="15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2.75" customHeight="1" x14ac:dyDescent="0.2">
      <c r="A21" s="3"/>
      <c r="B21" s="152"/>
      <c r="C21" s="152"/>
      <c r="D21" s="152"/>
      <c r="E21" s="152"/>
      <c r="F21" s="152"/>
      <c r="G21" s="152"/>
      <c r="H21" s="152"/>
      <c r="I21" s="15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2.75" customHeight="1" x14ac:dyDescent="0.2">
      <c r="A22" s="3"/>
      <c r="B22" s="152"/>
      <c r="C22" s="152"/>
      <c r="D22" s="152"/>
      <c r="E22" s="152"/>
      <c r="F22" s="152"/>
      <c r="G22" s="152"/>
      <c r="H22" s="152"/>
      <c r="I22" s="15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3.5" customHeight="1" x14ac:dyDescent="0.2">
      <c r="A23" s="3"/>
      <c r="B23" s="152"/>
      <c r="C23" s="152"/>
      <c r="D23" s="152"/>
      <c r="E23" s="152"/>
      <c r="F23" s="152"/>
      <c r="G23" s="152"/>
      <c r="H23" s="152"/>
      <c r="I23" s="15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ht="1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">
      <c r="A37" s="3"/>
      <c r="B37" s="3"/>
      <c r="C37" s="3" t="s">
        <v>124</v>
      </c>
      <c r="D37" s="3" t="s">
        <v>125</v>
      </c>
      <c r="E37" s="3"/>
      <c r="F37" s="133">
        <v>2.5999999999999999E-2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">
      <c r="A38" s="3"/>
      <c r="B38" s="3"/>
      <c r="C38" s="3" t="s">
        <v>126</v>
      </c>
      <c r="D38" s="3" t="s">
        <v>127</v>
      </c>
      <c r="E38" s="3"/>
      <c r="F38" s="133">
        <v>2.5999999999999999E-2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">
      <c r="A39" s="3"/>
      <c r="B39" s="3"/>
      <c r="C39" s="3" t="s">
        <v>128</v>
      </c>
      <c r="D39" s="3" t="s">
        <v>129</v>
      </c>
      <c r="E39" s="3"/>
      <c r="F39" s="133">
        <v>2.5999999999999999E-2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">
      <c r="A54" s="3"/>
      <c r="B54" s="3"/>
      <c r="C54" s="3" t="s">
        <v>130</v>
      </c>
      <c r="D54" s="3" t="s">
        <v>131</v>
      </c>
      <c r="E54" s="3"/>
      <c r="F54" s="3"/>
      <c r="G54" s="3"/>
      <c r="H54" s="3"/>
      <c r="I54" s="3"/>
      <c r="J54" s="3"/>
      <c r="K54" s="3"/>
      <c r="L54" s="132">
        <v>0.5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">
      <c r="M75" t="s">
        <v>132</v>
      </c>
    </row>
    <row r="79" spans="1:58" x14ac:dyDescent="0.2">
      <c r="C79" t="s">
        <v>96</v>
      </c>
      <c r="D79" s="2" t="s">
        <v>123</v>
      </c>
      <c r="F79" s="134">
        <v>0.01</v>
      </c>
      <c r="L79" s="134">
        <v>0.5</v>
      </c>
    </row>
    <row r="80" spans="1:58" x14ac:dyDescent="0.2">
      <c r="C80" t="s">
        <v>96</v>
      </c>
      <c r="D80" s="2" t="s">
        <v>123</v>
      </c>
      <c r="F80" s="134">
        <v>0.01</v>
      </c>
      <c r="L80" s="134">
        <v>0.5</v>
      </c>
    </row>
    <row r="103" spans="3:4" x14ac:dyDescent="0.2">
      <c r="C103" t="s">
        <v>96</v>
      </c>
      <c r="D103" s="2" t="s">
        <v>123</v>
      </c>
    </row>
    <row r="130" spans="3:12" x14ac:dyDescent="0.2">
      <c r="D130" s="2" t="s">
        <v>123</v>
      </c>
    </row>
    <row r="131" spans="3:12" x14ac:dyDescent="0.2">
      <c r="C131" t="s">
        <v>96</v>
      </c>
      <c r="D131" s="2" t="s">
        <v>123</v>
      </c>
      <c r="F131" s="135">
        <v>5.0000000000000001E-3</v>
      </c>
      <c r="L131" s="134">
        <v>1</v>
      </c>
    </row>
    <row r="158" spans="3:12" x14ac:dyDescent="0.2">
      <c r="C158" t="s">
        <v>96</v>
      </c>
      <c r="D158" s="2" t="s">
        <v>123</v>
      </c>
      <c r="F158" s="135">
        <v>5.0000000000000001E-3</v>
      </c>
      <c r="L158" s="134">
        <v>1</v>
      </c>
    </row>
  </sheetData>
  <sheetProtection selectLockedCells="1" selectUnlockedCells="1"/>
  <mergeCells count="2">
    <mergeCell ref="B2:I3"/>
    <mergeCell ref="B4:I23"/>
  </mergeCells>
  <pageMargins left="0.70833333333333337" right="0.70833333333333337" top="0.74791666666666667" bottom="0.74861111111111112" header="0.51180555555555551" footer="0.31527777777777777"/>
  <pageSetup paperSize="9" scale="95" firstPageNumber="0" orientation="portrait" horizontalDpi="300" verticalDpi="300"/>
  <headerFooter alignWithMargins="0">
    <oddFooter>&amp;C  Cod. 852940.a.3.f5
 Grafiche E. Gaspari Pag. 1 di 1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4"/>
  <sheetViews>
    <sheetView tabSelected="1" topLeftCell="A133" zoomScale="90" zoomScaleNormal="90" zoomScaleSheetLayoutView="90" workbookViewId="0">
      <selection activeCell="M158" sqref="M158"/>
    </sheetView>
  </sheetViews>
  <sheetFormatPr defaultColWidth="11.42578125" defaultRowHeight="12.75" x14ac:dyDescent="0.2"/>
  <cols>
    <col min="1" max="1" width="2.85546875" style="2" customWidth="1"/>
    <col min="2" max="2" width="28.7109375" style="4" customWidth="1"/>
    <col min="3" max="3" width="13.28515625" style="5" customWidth="1"/>
    <col min="4" max="4" width="21.5703125" style="5" customWidth="1"/>
    <col min="5" max="6" width="14.28515625" style="2" customWidth="1"/>
    <col min="7" max="7" width="14.7109375" style="2" hidden="1" customWidth="1"/>
    <col min="8" max="8" width="14.28515625" style="2" hidden="1" customWidth="1"/>
    <col min="9" max="9" width="17.7109375" style="2" customWidth="1"/>
    <col min="10" max="10" width="20.28515625" style="2" customWidth="1"/>
    <col min="11" max="11" width="17.5703125" style="2" customWidth="1"/>
    <col min="12" max="12" width="14.28515625" style="2" customWidth="1"/>
    <col min="13" max="13" width="32" style="2" customWidth="1"/>
    <col min="14" max="14" width="2.85546875" style="2" customWidth="1"/>
    <col min="15" max="15" width="26.85546875" style="2" hidden="1" customWidth="1"/>
    <col min="16" max="16" width="21.7109375" style="2" hidden="1" customWidth="1"/>
    <col min="17" max="17" width="32.85546875" style="2" customWidth="1"/>
    <col min="18" max="18" width="11.42578125" style="2" customWidth="1"/>
    <col min="19" max="19" width="13.140625" style="2" customWidth="1"/>
    <col min="20" max="20" width="13.140625" style="2" hidden="1" customWidth="1"/>
    <col min="21" max="21" width="27" style="2" hidden="1" customWidth="1"/>
    <col min="22" max="22" width="11.42578125" style="2" hidden="1" customWidth="1"/>
    <col min="23" max="23" width="2.85546875" style="2" customWidth="1"/>
    <col min="24" max="16384" width="11.42578125" style="2"/>
  </cols>
  <sheetData>
    <row r="1" spans="1:32" x14ac:dyDescent="0.2">
      <c r="A1" s="6"/>
      <c r="B1" s="7"/>
      <c r="C1" s="6"/>
      <c r="D1" s="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2.75" customHeight="1" x14ac:dyDescent="0.2">
      <c r="A2" s="6"/>
      <c r="B2" s="153" t="s">
        <v>2</v>
      </c>
      <c r="C2" s="154" t="s">
        <v>3</v>
      </c>
      <c r="D2" s="154"/>
      <c r="E2" s="154"/>
      <c r="F2" s="154"/>
      <c r="G2" s="154"/>
      <c r="H2" s="154"/>
      <c r="I2" s="154"/>
      <c r="J2" s="3"/>
      <c r="K2" s="3"/>
      <c r="L2" s="3"/>
      <c r="M2" s="3"/>
      <c r="N2" s="3"/>
      <c r="O2" s="8" t="s">
        <v>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.5" customHeight="1" x14ac:dyDescent="0.2">
      <c r="A3" s="6"/>
      <c r="B3" s="153"/>
      <c r="C3" s="154"/>
      <c r="D3" s="154"/>
      <c r="E3" s="154"/>
      <c r="F3" s="154"/>
      <c r="G3" s="154"/>
      <c r="H3" s="154"/>
      <c r="I3" s="154"/>
      <c r="J3" s="3"/>
      <c r="K3" s="3"/>
      <c r="L3" s="3"/>
      <c r="M3" s="3"/>
      <c r="N3" s="3"/>
      <c r="O3" s="9">
        <f>AVERAGE(O25,O42,O61,O85,O109,O133,O157,O181,O205,O229,O253,O277,O301,O325,O349)</f>
        <v>8.7755102040816321E-3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8" customHeight="1" x14ac:dyDescent="0.2">
      <c r="A4" s="6"/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2" t="s">
        <v>16</v>
      </c>
      <c r="N4" s="3"/>
      <c r="O4" s="13">
        <f>O3</f>
        <v>8.7755102040816321E-3</v>
      </c>
      <c r="P4" s="14"/>
      <c r="Q4" s="7"/>
      <c r="R4" s="7"/>
      <c r="S4" s="7"/>
      <c r="T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4.25" customHeight="1" x14ac:dyDescent="0.2">
      <c r="A5" s="6"/>
      <c r="B5" s="15" t="s">
        <v>17</v>
      </c>
      <c r="C5" s="16" t="s">
        <v>18</v>
      </c>
      <c r="D5" s="16" t="s">
        <v>19</v>
      </c>
      <c r="E5" s="16" t="s">
        <v>20</v>
      </c>
      <c r="F5" s="17">
        <v>5.0000000000000001E-3</v>
      </c>
      <c r="G5" s="18">
        <f t="shared" ref="G5:G25" si="0">IFERROR(VLOOKUP(E5,$Q$12:$R$17,2,FALSE),"-")</f>
        <v>22039.409166666665</v>
      </c>
      <c r="H5" s="18">
        <f t="shared" ref="H5:H25" si="1">IFERROR(G5*L5,"-")</f>
        <v>22039.409166666665</v>
      </c>
      <c r="I5" s="16" t="s">
        <v>21</v>
      </c>
      <c r="J5" s="16" t="s">
        <v>22</v>
      </c>
      <c r="K5" s="16" t="s">
        <v>23</v>
      </c>
      <c r="L5" s="17">
        <v>1</v>
      </c>
      <c r="M5" s="19"/>
      <c r="N5" s="3"/>
      <c r="O5" s="20" t="s">
        <v>24</v>
      </c>
      <c r="P5" s="7"/>
      <c r="Q5" s="7"/>
      <c r="R5" s="7"/>
      <c r="S5" s="7"/>
      <c r="T5" s="6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4.25" customHeight="1" x14ac:dyDescent="0.2">
      <c r="A6" s="6"/>
      <c r="B6" s="15" t="s">
        <v>17</v>
      </c>
      <c r="C6" s="16" t="s">
        <v>25</v>
      </c>
      <c r="D6" s="16" t="s">
        <v>26</v>
      </c>
      <c r="E6" s="16" t="s">
        <v>20</v>
      </c>
      <c r="F6" s="17">
        <v>5.0000000000000001E-3</v>
      </c>
      <c r="G6" s="18">
        <f t="shared" si="0"/>
        <v>22039.409166666665</v>
      </c>
      <c r="H6" s="18">
        <f t="shared" si="1"/>
        <v>22039.409166666665</v>
      </c>
      <c r="I6" s="16" t="s">
        <v>21</v>
      </c>
      <c r="J6" s="16" t="s">
        <v>22</v>
      </c>
      <c r="K6" s="16" t="s">
        <v>23</v>
      </c>
      <c r="L6" s="21">
        <v>1</v>
      </c>
      <c r="M6" s="22"/>
      <c r="N6" s="3"/>
      <c r="O6" s="23">
        <f>O4*100</f>
        <v>0.87755102040816324</v>
      </c>
      <c r="P6" s="7"/>
      <c r="Q6" s="7"/>
      <c r="R6" s="7"/>
      <c r="S6" s="7"/>
      <c r="T6" s="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4.25" customHeight="1" x14ac:dyDescent="0.2">
      <c r="A7" s="6"/>
      <c r="B7" s="15" t="s">
        <v>17</v>
      </c>
      <c r="C7" s="16" t="s">
        <v>27</v>
      </c>
      <c r="D7" s="16" t="s">
        <v>28</v>
      </c>
      <c r="E7" s="16" t="s">
        <v>20</v>
      </c>
      <c r="F7" s="17">
        <v>5.0000000000000001E-3</v>
      </c>
      <c r="G7" s="18">
        <f t="shared" si="0"/>
        <v>22039.409166666665</v>
      </c>
      <c r="H7" s="18">
        <f t="shared" si="1"/>
        <v>18365.439658583331</v>
      </c>
      <c r="I7" s="16" t="s">
        <v>21</v>
      </c>
      <c r="J7" s="16" t="s">
        <v>22</v>
      </c>
      <c r="K7" s="16" t="s">
        <v>23</v>
      </c>
      <c r="L7" s="21">
        <v>0.83330000000000004</v>
      </c>
      <c r="M7" s="24"/>
      <c r="N7" s="3"/>
      <c r="O7" s="3"/>
      <c r="P7" s="7"/>
      <c r="Q7" s="155" t="s">
        <v>29</v>
      </c>
      <c r="R7" s="155"/>
      <c r="S7" s="155"/>
      <c r="T7" s="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4.25" customHeight="1" x14ac:dyDescent="0.2">
      <c r="A8" s="6"/>
      <c r="B8" s="15" t="s">
        <v>30</v>
      </c>
      <c r="C8" s="16" t="s">
        <v>31</v>
      </c>
      <c r="D8" s="16" t="s">
        <v>32</v>
      </c>
      <c r="E8" s="16" t="s">
        <v>33</v>
      </c>
      <c r="F8" s="17">
        <v>5.0000000000000001E-3</v>
      </c>
      <c r="G8" s="18">
        <f t="shared" si="0"/>
        <v>23980.092500000002</v>
      </c>
      <c r="H8" s="18">
        <f t="shared" si="1"/>
        <v>23980.092500000002</v>
      </c>
      <c r="I8" s="16" t="s">
        <v>21</v>
      </c>
      <c r="J8" s="16" t="s">
        <v>22</v>
      </c>
      <c r="K8" s="16" t="s">
        <v>23</v>
      </c>
      <c r="L8" s="21">
        <v>1</v>
      </c>
      <c r="M8" s="24" t="s">
        <v>221</v>
      </c>
      <c r="N8" s="3"/>
      <c r="O8" s="3"/>
      <c r="P8" s="3"/>
      <c r="Q8" s="155"/>
      <c r="R8" s="155"/>
      <c r="S8" s="15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4.25" customHeight="1" x14ac:dyDescent="0.2">
      <c r="A9" s="6"/>
      <c r="B9" s="15" t="s">
        <v>30</v>
      </c>
      <c r="C9" s="16" t="s">
        <v>34</v>
      </c>
      <c r="D9" s="16" t="s">
        <v>35</v>
      </c>
      <c r="E9" s="16" t="s">
        <v>33</v>
      </c>
      <c r="F9" s="17">
        <v>5.0000000000000001E-3</v>
      </c>
      <c r="G9" s="18">
        <f t="shared" si="0"/>
        <v>23980.092500000002</v>
      </c>
      <c r="H9" s="18">
        <f t="shared" si="1"/>
        <v>23980.092500000002</v>
      </c>
      <c r="I9" s="16" t="s">
        <v>21</v>
      </c>
      <c r="J9" s="16" t="s">
        <v>22</v>
      </c>
      <c r="K9" s="16" t="s">
        <v>23</v>
      </c>
      <c r="L9" s="21">
        <v>1</v>
      </c>
      <c r="M9" s="24"/>
      <c r="N9" s="3"/>
      <c r="O9" s="3"/>
      <c r="P9" s="3"/>
      <c r="Q9" s="155"/>
      <c r="R9" s="155"/>
      <c r="S9" s="15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4.25" customHeight="1" x14ac:dyDescent="0.2">
      <c r="A10" s="6"/>
      <c r="B10" s="15" t="s">
        <v>30</v>
      </c>
      <c r="C10" s="26" t="s">
        <v>36</v>
      </c>
      <c r="D10" s="26" t="s">
        <v>37</v>
      </c>
      <c r="E10" s="16" t="s">
        <v>33</v>
      </c>
      <c r="F10" s="17">
        <v>5.0000000000000001E-3</v>
      </c>
      <c r="G10" s="18">
        <f t="shared" si="0"/>
        <v>23980.092500000002</v>
      </c>
      <c r="H10" s="18">
        <f t="shared" si="1"/>
        <v>23980.092500000002</v>
      </c>
      <c r="I10" s="16" t="s">
        <v>21</v>
      </c>
      <c r="J10" s="16" t="s">
        <v>22</v>
      </c>
      <c r="K10" s="16" t="s">
        <v>23</v>
      </c>
      <c r="L10" s="21">
        <v>1</v>
      </c>
      <c r="M10" s="24"/>
      <c r="N10" s="3"/>
      <c r="O10" s="3"/>
      <c r="P10" s="3"/>
      <c r="Q10" s="156" t="s">
        <v>8</v>
      </c>
      <c r="R10" s="156"/>
      <c r="S10" s="156"/>
      <c r="T10" s="3"/>
      <c r="U10" s="8" t="s">
        <v>38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4.25" customHeight="1" x14ac:dyDescent="0.2">
      <c r="A11" s="6"/>
      <c r="B11" s="15" t="s">
        <v>39</v>
      </c>
      <c r="C11" s="26"/>
      <c r="D11" s="26"/>
      <c r="E11" s="16" t="s">
        <v>39</v>
      </c>
      <c r="F11" s="17"/>
      <c r="G11" s="18" t="str">
        <f t="shared" si="0"/>
        <v>-</v>
      </c>
      <c r="H11" s="18" t="str">
        <f t="shared" si="1"/>
        <v>-</v>
      </c>
      <c r="I11" s="16" t="s">
        <v>39</v>
      </c>
      <c r="J11" s="16" t="s">
        <v>22</v>
      </c>
      <c r="K11" s="16" t="s">
        <v>39</v>
      </c>
      <c r="L11" s="21"/>
      <c r="M11" s="24"/>
      <c r="N11" s="3"/>
      <c r="O11" s="3"/>
      <c r="P11" s="3"/>
      <c r="Q11" s="27" t="s">
        <v>39</v>
      </c>
      <c r="R11" s="25" t="s">
        <v>40</v>
      </c>
      <c r="S11" s="28">
        <v>43191</v>
      </c>
      <c r="T11" s="3"/>
      <c r="U11" s="8" t="s">
        <v>39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4.25" customHeight="1" x14ac:dyDescent="0.2">
      <c r="A12" s="6"/>
      <c r="B12" s="15" t="s">
        <v>39</v>
      </c>
      <c r="C12" s="26"/>
      <c r="D12" s="26"/>
      <c r="E12" s="16" t="s">
        <v>39</v>
      </c>
      <c r="F12" s="17"/>
      <c r="G12" s="18" t="str">
        <f t="shared" si="0"/>
        <v>-</v>
      </c>
      <c r="H12" s="18" t="str">
        <f t="shared" si="1"/>
        <v>-</v>
      </c>
      <c r="I12" s="16" t="s">
        <v>39</v>
      </c>
      <c r="J12" s="16" t="s">
        <v>39</v>
      </c>
      <c r="K12" s="16" t="s">
        <v>39</v>
      </c>
      <c r="L12" s="21"/>
      <c r="M12" s="24"/>
      <c r="N12" s="3"/>
      <c r="O12" s="3"/>
      <c r="P12" s="3"/>
      <c r="Q12" s="29" t="s">
        <v>41</v>
      </c>
      <c r="R12" s="30">
        <f t="shared" ref="R12:R17" si="2">(S12/12)+S12</f>
        <v>27572.848333333335</v>
      </c>
      <c r="S12" s="31">
        <v>25451.86</v>
      </c>
      <c r="T12" s="3"/>
      <c r="U12" s="32" t="s">
        <v>21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4.25" customHeight="1" x14ac:dyDescent="0.2">
      <c r="A13" s="6"/>
      <c r="B13" s="15" t="s">
        <v>39</v>
      </c>
      <c r="C13" s="26"/>
      <c r="D13" s="26"/>
      <c r="E13" s="16" t="s">
        <v>39</v>
      </c>
      <c r="F13" s="17"/>
      <c r="G13" s="18" t="str">
        <f t="shared" si="0"/>
        <v>-</v>
      </c>
      <c r="H13" s="18" t="str">
        <f t="shared" si="1"/>
        <v>-</v>
      </c>
      <c r="I13" s="16" t="s">
        <v>39</v>
      </c>
      <c r="J13" s="16" t="s">
        <v>39</v>
      </c>
      <c r="K13" s="16" t="s">
        <v>39</v>
      </c>
      <c r="L13" s="21"/>
      <c r="M13" s="24"/>
      <c r="N13" s="3"/>
      <c r="O13" s="3"/>
      <c r="P13" s="3"/>
      <c r="Q13" s="33" t="s">
        <v>33</v>
      </c>
      <c r="R13" s="34">
        <f t="shared" si="2"/>
        <v>23980.092500000002</v>
      </c>
      <c r="S13" s="35">
        <v>22135.47</v>
      </c>
      <c r="T13" s="3"/>
      <c r="U13" s="36" t="s">
        <v>42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4.25" customHeight="1" x14ac:dyDescent="0.2">
      <c r="A14" s="6"/>
      <c r="B14" s="15" t="s">
        <v>39</v>
      </c>
      <c r="C14" s="26"/>
      <c r="D14" s="26"/>
      <c r="E14" s="16" t="s">
        <v>39</v>
      </c>
      <c r="F14" s="17"/>
      <c r="G14" s="18" t="str">
        <f t="shared" si="0"/>
        <v>-</v>
      </c>
      <c r="H14" s="18" t="str">
        <f t="shared" si="1"/>
        <v>-</v>
      </c>
      <c r="I14" s="16" t="s">
        <v>39</v>
      </c>
      <c r="J14" s="16" t="s">
        <v>39</v>
      </c>
      <c r="K14" s="16" t="s">
        <v>39</v>
      </c>
      <c r="L14" s="21"/>
      <c r="M14" s="24"/>
      <c r="N14" s="3"/>
      <c r="O14" s="3"/>
      <c r="P14" s="3"/>
      <c r="Q14" s="33" t="s">
        <v>20</v>
      </c>
      <c r="R14" s="34">
        <f t="shared" si="2"/>
        <v>22039.409166666665</v>
      </c>
      <c r="S14" s="35">
        <v>20344.07</v>
      </c>
      <c r="T14" s="3"/>
      <c r="U14" s="8" t="s">
        <v>14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4.25" customHeight="1" x14ac:dyDescent="0.2">
      <c r="A15" s="6"/>
      <c r="B15" s="15" t="s">
        <v>39</v>
      </c>
      <c r="C15" s="26"/>
      <c r="D15" s="26"/>
      <c r="E15" s="16" t="s">
        <v>39</v>
      </c>
      <c r="F15" s="17"/>
      <c r="G15" s="18" t="str">
        <f t="shared" si="0"/>
        <v>-</v>
      </c>
      <c r="H15" s="18" t="str">
        <f t="shared" si="1"/>
        <v>-</v>
      </c>
      <c r="I15" s="16" t="s">
        <v>39</v>
      </c>
      <c r="J15" s="16" t="s">
        <v>39</v>
      </c>
      <c r="K15" s="16" t="s">
        <v>39</v>
      </c>
      <c r="L15" s="21"/>
      <c r="M15" s="24"/>
      <c r="N15" s="3"/>
      <c r="O15" s="3"/>
      <c r="P15" s="3"/>
      <c r="Q15" s="33" t="s">
        <v>43</v>
      </c>
      <c r="R15" s="34">
        <f t="shared" si="2"/>
        <v>20652.45</v>
      </c>
      <c r="S15" s="35">
        <v>19063.8</v>
      </c>
      <c r="T15" s="3"/>
      <c r="U15" s="8" t="s">
        <v>39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4.25" customHeight="1" x14ac:dyDescent="0.2">
      <c r="A16" s="6"/>
      <c r="B16" s="15" t="s">
        <v>39</v>
      </c>
      <c r="C16" s="26"/>
      <c r="D16" s="26"/>
      <c r="E16" s="16" t="s">
        <v>39</v>
      </c>
      <c r="F16" s="17"/>
      <c r="G16" s="18" t="str">
        <f t="shared" si="0"/>
        <v>-</v>
      </c>
      <c r="H16" s="18" t="str">
        <f t="shared" si="1"/>
        <v>-</v>
      </c>
      <c r="I16" s="16" t="s">
        <v>39</v>
      </c>
      <c r="J16" s="16" t="s">
        <v>39</v>
      </c>
      <c r="K16" s="16" t="s">
        <v>39</v>
      </c>
      <c r="L16" s="21"/>
      <c r="M16" s="24"/>
      <c r="N16" s="3"/>
      <c r="O16" s="3"/>
      <c r="P16" s="3"/>
      <c r="Q16" s="33" t="s">
        <v>44</v>
      </c>
      <c r="R16" s="34">
        <f t="shared" si="2"/>
        <v>19536.909166666665</v>
      </c>
      <c r="S16" s="35">
        <v>18034.07</v>
      </c>
      <c r="T16" s="3"/>
      <c r="U16" s="32" t="s">
        <v>45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4.25" customHeight="1" x14ac:dyDescent="0.2">
      <c r="A17" s="6"/>
      <c r="B17" s="15" t="s">
        <v>39</v>
      </c>
      <c r="C17" s="26"/>
      <c r="D17" s="26"/>
      <c r="E17" s="16" t="s">
        <v>39</v>
      </c>
      <c r="F17" s="17"/>
      <c r="G17" s="18" t="str">
        <f t="shared" si="0"/>
        <v>-</v>
      </c>
      <c r="H17" s="18" t="str">
        <f t="shared" si="1"/>
        <v>-</v>
      </c>
      <c r="I17" s="16" t="s">
        <v>39</v>
      </c>
      <c r="J17" s="16" t="s">
        <v>39</v>
      </c>
      <c r="K17" s="16" t="s">
        <v>39</v>
      </c>
      <c r="L17" s="21"/>
      <c r="M17" s="24"/>
      <c r="N17" s="3"/>
      <c r="O17" s="3"/>
      <c r="P17" s="3"/>
      <c r="Q17" s="33" t="s">
        <v>46</v>
      </c>
      <c r="R17" s="34">
        <f t="shared" si="2"/>
        <v>18482.717500000002</v>
      </c>
      <c r="S17" s="35">
        <v>17060.97</v>
      </c>
      <c r="T17" s="3"/>
      <c r="U17" s="37" t="s">
        <v>23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4.25" customHeight="1" x14ac:dyDescent="0.2">
      <c r="A18" s="6"/>
      <c r="B18" s="15" t="s">
        <v>39</v>
      </c>
      <c r="C18" s="26"/>
      <c r="D18" s="26"/>
      <c r="E18" s="16" t="s">
        <v>39</v>
      </c>
      <c r="F18" s="17"/>
      <c r="G18" s="18" t="str">
        <f t="shared" si="0"/>
        <v>-</v>
      </c>
      <c r="H18" s="18" t="str">
        <f t="shared" si="1"/>
        <v>-</v>
      </c>
      <c r="I18" s="16" t="s">
        <v>39</v>
      </c>
      <c r="J18" s="16" t="s">
        <v>39</v>
      </c>
      <c r="K18" s="16" t="s">
        <v>39</v>
      </c>
      <c r="L18" s="21"/>
      <c r="M18" s="24"/>
      <c r="N18" s="3"/>
      <c r="O18" s="3"/>
      <c r="P18" s="3"/>
      <c r="Q18" s="38" t="s">
        <v>47</v>
      </c>
      <c r="R18" s="39">
        <v>43310.9</v>
      </c>
      <c r="S18" s="40">
        <f>(R18/13)*12</f>
        <v>39979.292307692311</v>
      </c>
      <c r="T18" s="3"/>
      <c r="U18" s="8" t="s">
        <v>13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4.25" customHeight="1" x14ac:dyDescent="0.2">
      <c r="A19" s="6"/>
      <c r="B19" s="15" t="s">
        <v>39</v>
      </c>
      <c r="C19" s="26"/>
      <c r="D19" s="26"/>
      <c r="E19" s="16" t="s">
        <v>39</v>
      </c>
      <c r="F19" s="17"/>
      <c r="G19" s="18" t="str">
        <f t="shared" si="0"/>
        <v>-</v>
      </c>
      <c r="H19" s="18" t="str">
        <f t="shared" si="1"/>
        <v>-</v>
      </c>
      <c r="I19" s="16" t="s">
        <v>39</v>
      </c>
      <c r="J19" s="16" t="s">
        <v>39</v>
      </c>
      <c r="K19" s="16" t="s">
        <v>39</v>
      </c>
      <c r="L19" s="21"/>
      <c r="M19" s="24"/>
      <c r="N19" s="3"/>
      <c r="O19" s="3"/>
      <c r="P19" s="3"/>
      <c r="Q19" s="3"/>
      <c r="R19" s="3"/>
      <c r="S19" s="3"/>
      <c r="T19" s="3"/>
      <c r="U19" s="41" t="s">
        <v>39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 x14ac:dyDescent="0.2">
      <c r="A20" s="6"/>
      <c r="B20" s="15" t="s">
        <v>39</v>
      </c>
      <c r="C20" s="26"/>
      <c r="D20" s="26"/>
      <c r="E20" s="16" t="s">
        <v>39</v>
      </c>
      <c r="F20" s="17"/>
      <c r="G20" s="18" t="str">
        <f t="shared" si="0"/>
        <v>-</v>
      </c>
      <c r="H20" s="18" t="str">
        <f t="shared" si="1"/>
        <v>-</v>
      </c>
      <c r="I20" s="16" t="s">
        <v>39</v>
      </c>
      <c r="J20" s="16" t="s">
        <v>39</v>
      </c>
      <c r="K20" s="16" t="s">
        <v>39</v>
      </c>
      <c r="L20" s="21"/>
      <c r="M20" s="24"/>
      <c r="N20" s="3"/>
      <c r="O20" s="3"/>
      <c r="P20" s="3"/>
      <c r="Q20" s="3"/>
      <c r="R20" s="3"/>
      <c r="S20" s="3"/>
      <c r="T20" s="3"/>
      <c r="U20" s="41" t="s">
        <v>22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2">
      <c r="A21" s="6"/>
      <c r="B21" s="15" t="s">
        <v>39</v>
      </c>
      <c r="C21" s="26"/>
      <c r="D21" s="26"/>
      <c r="E21" s="16" t="s">
        <v>39</v>
      </c>
      <c r="F21" s="17"/>
      <c r="G21" s="18" t="str">
        <f t="shared" si="0"/>
        <v>-</v>
      </c>
      <c r="H21" s="18" t="str">
        <f t="shared" si="1"/>
        <v>-</v>
      </c>
      <c r="I21" s="16" t="s">
        <v>39</v>
      </c>
      <c r="J21" s="16" t="s">
        <v>39</v>
      </c>
      <c r="K21" s="16" t="s">
        <v>39</v>
      </c>
      <c r="L21" s="21"/>
      <c r="M21" s="24"/>
      <c r="N21" s="3"/>
      <c r="O21" s="3"/>
      <c r="P21" s="3"/>
      <c r="Q21" s="25" t="s">
        <v>5</v>
      </c>
      <c r="R21" s="3"/>
      <c r="S21" s="3"/>
      <c r="T21" s="3"/>
      <c r="U21" s="41" t="s">
        <v>48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 x14ac:dyDescent="0.2">
      <c r="A22" s="6"/>
      <c r="B22" s="15" t="s">
        <v>39</v>
      </c>
      <c r="C22" s="26"/>
      <c r="D22" s="26"/>
      <c r="E22" s="16" t="s">
        <v>39</v>
      </c>
      <c r="F22" s="17"/>
      <c r="G22" s="18" t="str">
        <f t="shared" si="0"/>
        <v>-</v>
      </c>
      <c r="H22" s="18" t="str">
        <f t="shared" si="1"/>
        <v>-</v>
      </c>
      <c r="I22" s="16" t="s">
        <v>39</v>
      </c>
      <c r="J22" s="16" t="s">
        <v>39</v>
      </c>
      <c r="K22" s="16" t="s">
        <v>39</v>
      </c>
      <c r="L22" s="21"/>
      <c r="M22" s="24"/>
      <c r="N22" s="3"/>
      <c r="O22" s="3"/>
      <c r="P22" s="3"/>
      <c r="Q22" s="25" t="s">
        <v>39</v>
      </c>
      <c r="R22" s="3"/>
      <c r="S22" s="3"/>
      <c r="T22" s="3"/>
      <c r="U22" s="41" t="s">
        <v>49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">
      <c r="A23" s="6"/>
      <c r="B23" s="15" t="s">
        <v>39</v>
      </c>
      <c r="C23" s="26"/>
      <c r="D23" s="26"/>
      <c r="E23" s="16" t="s">
        <v>39</v>
      </c>
      <c r="F23" s="17"/>
      <c r="G23" s="18" t="str">
        <f t="shared" si="0"/>
        <v>-</v>
      </c>
      <c r="H23" s="18" t="str">
        <f t="shared" si="1"/>
        <v>-</v>
      </c>
      <c r="I23" s="16" t="s">
        <v>39</v>
      </c>
      <c r="J23" s="16" t="s">
        <v>39</v>
      </c>
      <c r="K23" s="16" t="s">
        <v>39</v>
      </c>
      <c r="L23" s="21"/>
      <c r="M23" s="24"/>
      <c r="N23" s="3"/>
      <c r="O23" s="3"/>
      <c r="P23" s="3"/>
      <c r="Q23" s="42" t="s">
        <v>17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">
      <c r="A24" s="6"/>
      <c r="B24" s="15" t="s">
        <v>39</v>
      </c>
      <c r="C24" s="26"/>
      <c r="D24" s="26"/>
      <c r="E24" s="16" t="s">
        <v>39</v>
      </c>
      <c r="F24" s="17"/>
      <c r="G24" s="18" t="str">
        <f t="shared" si="0"/>
        <v>-</v>
      </c>
      <c r="H24" s="18" t="str">
        <f t="shared" si="1"/>
        <v>-</v>
      </c>
      <c r="I24" s="16" t="s">
        <v>39</v>
      </c>
      <c r="J24" s="16" t="s">
        <v>39</v>
      </c>
      <c r="K24" s="16" t="s">
        <v>39</v>
      </c>
      <c r="L24" s="21"/>
      <c r="M24" s="24"/>
      <c r="N24" s="3"/>
      <c r="O24" s="43" t="s">
        <v>50</v>
      </c>
      <c r="P24" s="3"/>
      <c r="Q24" s="44" t="s">
        <v>51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">
      <c r="A25" s="6"/>
      <c r="B25" s="45" t="s">
        <v>39</v>
      </c>
      <c r="C25" s="46"/>
      <c r="D25" s="46"/>
      <c r="E25" s="47" t="s">
        <v>39</v>
      </c>
      <c r="F25" s="48"/>
      <c r="G25" s="49" t="str">
        <f t="shared" si="0"/>
        <v>-</v>
      </c>
      <c r="H25" s="49" t="str">
        <f t="shared" si="1"/>
        <v>-</v>
      </c>
      <c r="I25" s="47" t="s">
        <v>39</v>
      </c>
      <c r="J25" s="16" t="s">
        <v>39</v>
      </c>
      <c r="K25" s="47" t="s">
        <v>39</v>
      </c>
      <c r="L25" s="50"/>
      <c r="M25" s="51"/>
      <c r="N25" s="3"/>
      <c r="O25" s="9">
        <f>IFERROR(AVERAGE(F5:F25),"-")</f>
        <v>5.0000000000000001E-3</v>
      </c>
      <c r="P25" s="3"/>
      <c r="Q25" s="44" t="s">
        <v>30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">
      <c r="A26" s="6"/>
      <c r="B26" s="52" t="s">
        <v>52</v>
      </c>
      <c r="C26" s="11" t="s">
        <v>6</v>
      </c>
      <c r="D26" s="11" t="s">
        <v>7</v>
      </c>
      <c r="E26" s="11" t="s">
        <v>53</v>
      </c>
      <c r="F26" s="11" t="s">
        <v>9</v>
      </c>
      <c r="G26" s="53"/>
      <c r="H26" s="53"/>
      <c r="I26" s="11" t="s">
        <v>12</v>
      </c>
      <c r="J26" s="54" t="s">
        <v>13</v>
      </c>
      <c r="K26" s="11" t="s">
        <v>14</v>
      </c>
      <c r="L26" s="11" t="s">
        <v>15</v>
      </c>
      <c r="M26" s="12" t="s">
        <v>16</v>
      </c>
      <c r="N26" s="3"/>
      <c r="O26" s="3"/>
      <c r="P26" s="3"/>
      <c r="Q26" s="44" t="s">
        <v>54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">
      <c r="A27" s="6"/>
      <c r="B27" s="55"/>
      <c r="C27" s="56"/>
      <c r="D27" s="56"/>
      <c r="E27" s="56"/>
      <c r="F27" s="57"/>
      <c r="G27" s="49"/>
      <c r="H27" s="49"/>
      <c r="I27" s="56"/>
      <c r="J27" s="26"/>
      <c r="K27" s="56"/>
      <c r="L27" s="57"/>
      <c r="M27" s="58"/>
      <c r="N27" s="3"/>
      <c r="O27" s="3"/>
      <c r="P27" s="3"/>
      <c r="Q27" s="44" t="s">
        <v>55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">
      <c r="A28" s="6"/>
      <c r="B28" s="59" t="s">
        <v>39</v>
      </c>
      <c r="C28" s="46"/>
      <c r="D28" s="46"/>
      <c r="E28" s="46"/>
      <c r="F28" s="50"/>
      <c r="G28" s="49" t="str">
        <f>IFERROR(VLOOKUP(E28,$Q$12:$R$18,2,FALSE),"-")</f>
        <v>-</v>
      </c>
      <c r="H28" s="49" t="str">
        <f>IFERROR(G28*L28,"-")</f>
        <v>-</v>
      </c>
      <c r="I28" s="46"/>
      <c r="J28" s="46" t="s">
        <v>39</v>
      </c>
      <c r="K28" s="46"/>
      <c r="L28" s="50"/>
      <c r="M28" s="51"/>
      <c r="N28" s="3"/>
      <c r="O28" s="3"/>
      <c r="P28" s="3"/>
      <c r="Q28" s="44" t="s">
        <v>17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8" customHeight="1" x14ac:dyDescent="0.2">
      <c r="A29" s="6"/>
      <c r="B29" s="60"/>
      <c r="C29" s="60"/>
      <c r="D29" s="60"/>
      <c r="E29" s="61"/>
      <c r="F29" s="61"/>
      <c r="G29" s="60"/>
      <c r="H29" s="60"/>
      <c r="I29" s="60"/>
      <c r="J29" s="60"/>
      <c r="K29" s="60"/>
      <c r="L29" s="62"/>
      <c r="M29" s="63"/>
      <c r="N29" s="3"/>
      <c r="O29" s="3"/>
      <c r="P29" s="3"/>
      <c r="Q29" s="44" t="s">
        <v>56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">
      <c r="A30" s="6"/>
      <c r="B30" s="153" t="s">
        <v>2</v>
      </c>
      <c r="C30" s="154" t="s">
        <v>57</v>
      </c>
      <c r="D30" s="154"/>
      <c r="E30" s="154"/>
      <c r="F30" s="154"/>
      <c r="G30" s="154"/>
      <c r="H30" s="154"/>
      <c r="I30" s="154"/>
      <c r="J30" s="3"/>
      <c r="K30" s="3"/>
      <c r="L30" s="3"/>
      <c r="M30" s="3"/>
      <c r="N30" s="3"/>
      <c r="O30" s="3"/>
      <c r="P30" s="3"/>
      <c r="Q30" s="44" t="s">
        <v>58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">
      <c r="A31" s="6"/>
      <c r="B31" s="153"/>
      <c r="C31" s="154"/>
      <c r="D31" s="154"/>
      <c r="E31" s="154"/>
      <c r="F31" s="154"/>
      <c r="G31" s="154"/>
      <c r="H31" s="154"/>
      <c r="I31" s="154"/>
      <c r="J31" s="3"/>
      <c r="K31" s="3"/>
      <c r="L31" s="3"/>
      <c r="M31" s="3"/>
      <c r="N31" s="3"/>
      <c r="O31" s="3"/>
      <c r="P31" s="3"/>
      <c r="Q31" s="44" t="s">
        <v>59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">
      <c r="A32" s="6"/>
      <c r="B32" s="10" t="s">
        <v>5</v>
      </c>
      <c r="C32" s="11" t="s">
        <v>6</v>
      </c>
      <c r="D32" s="11" t="s">
        <v>7</v>
      </c>
      <c r="E32" s="11" t="s">
        <v>8</v>
      </c>
      <c r="F32" s="11" t="s">
        <v>9</v>
      </c>
      <c r="G32" s="11" t="s">
        <v>10</v>
      </c>
      <c r="H32" s="11" t="s">
        <v>11</v>
      </c>
      <c r="I32" s="11" t="s">
        <v>12</v>
      </c>
      <c r="J32" s="11" t="s">
        <v>13</v>
      </c>
      <c r="K32" s="11" t="s">
        <v>14</v>
      </c>
      <c r="L32" s="11" t="s">
        <v>15</v>
      </c>
      <c r="M32" s="12" t="s">
        <v>16</v>
      </c>
      <c r="N32" s="3"/>
      <c r="O32" s="3"/>
      <c r="P32" s="3"/>
      <c r="Q32" s="44" t="s">
        <v>60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">
      <c r="A33" s="6"/>
      <c r="B33" s="55" t="s">
        <v>58</v>
      </c>
      <c r="C33" s="56" t="s">
        <v>61</v>
      </c>
      <c r="D33" s="56" t="s">
        <v>62</v>
      </c>
      <c r="E33" s="56" t="s">
        <v>41</v>
      </c>
      <c r="F33" s="57">
        <v>0.01</v>
      </c>
      <c r="G33" s="64">
        <f t="shared" ref="G33:G45" si="3">IFERROR(VLOOKUP(E33,$Q$12:$R$17,2,FALSE),"-")</f>
        <v>27572.848333333335</v>
      </c>
      <c r="H33" s="64">
        <f t="shared" ref="H33:H45" si="4">IFERROR(G33*L33,"-")</f>
        <v>27572.848333333335</v>
      </c>
      <c r="I33" s="56" t="s">
        <v>21</v>
      </c>
      <c r="J33" s="56" t="s">
        <v>22</v>
      </c>
      <c r="K33" s="56" t="s">
        <v>23</v>
      </c>
      <c r="L33" s="57">
        <v>1</v>
      </c>
      <c r="M33" s="58"/>
      <c r="N33" s="3"/>
      <c r="O33" s="3"/>
      <c r="P33" s="3"/>
      <c r="Q33" s="44" t="s">
        <v>63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">
      <c r="A34" s="6"/>
      <c r="B34" s="65" t="s">
        <v>64</v>
      </c>
      <c r="C34" s="16" t="s">
        <v>65</v>
      </c>
      <c r="D34" s="16" t="s">
        <v>66</v>
      </c>
      <c r="E34" s="16" t="s">
        <v>20</v>
      </c>
      <c r="F34" s="17">
        <v>0.01</v>
      </c>
      <c r="G34" s="18">
        <f t="shared" si="3"/>
        <v>22039.409166666665</v>
      </c>
      <c r="H34" s="18">
        <f t="shared" si="4"/>
        <v>22039.409166666665</v>
      </c>
      <c r="I34" s="26" t="s">
        <v>21</v>
      </c>
      <c r="J34" s="26" t="s">
        <v>22</v>
      </c>
      <c r="K34" s="26" t="s">
        <v>45</v>
      </c>
      <c r="L34" s="21">
        <v>1</v>
      </c>
      <c r="M34" s="24"/>
      <c r="N34" s="3"/>
      <c r="O34" s="3"/>
      <c r="P34" s="3"/>
      <c r="Q34" s="44" t="s">
        <v>67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">
      <c r="A35" s="6"/>
      <c r="B35" s="65" t="s">
        <v>68</v>
      </c>
      <c r="C35" s="16" t="s">
        <v>69</v>
      </c>
      <c r="D35" s="16" t="s">
        <v>70</v>
      </c>
      <c r="E35" s="16" t="s">
        <v>43</v>
      </c>
      <c r="F35" s="17">
        <v>2.5999999999999999E-2</v>
      </c>
      <c r="G35" s="18">
        <f t="shared" si="3"/>
        <v>20652.45</v>
      </c>
      <c r="H35" s="18">
        <f t="shared" si="4"/>
        <v>20652.45</v>
      </c>
      <c r="I35" s="26" t="s">
        <v>21</v>
      </c>
      <c r="J35" s="26" t="s">
        <v>22</v>
      </c>
      <c r="K35" s="26" t="s">
        <v>45</v>
      </c>
      <c r="L35" s="21">
        <v>1</v>
      </c>
      <c r="M35" s="24"/>
      <c r="N35" s="3"/>
      <c r="O35" s="3"/>
      <c r="P35" s="3"/>
      <c r="Q35" s="44" t="s">
        <v>71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">
      <c r="A36" s="6"/>
      <c r="B36" s="65" t="s">
        <v>68</v>
      </c>
      <c r="C36" s="16" t="s">
        <v>72</v>
      </c>
      <c r="D36" s="16" t="s">
        <v>73</v>
      </c>
      <c r="E36" s="16" t="s">
        <v>43</v>
      </c>
      <c r="F36" s="17">
        <v>2.5999999999999999E-2</v>
      </c>
      <c r="G36" s="18">
        <f t="shared" si="3"/>
        <v>20652.45</v>
      </c>
      <c r="H36" s="18">
        <f t="shared" si="4"/>
        <v>20652.45</v>
      </c>
      <c r="I36" s="26" t="s">
        <v>21</v>
      </c>
      <c r="J36" s="26" t="s">
        <v>22</v>
      </c>
      <c r="K36" s="26" t="s">
        <v>45</v>
      </c>
      <c r="L36" s="21">
        <v>1</v>
      </c>
      <c r="M36" s="24"/>
      <c r="N36" s="3"/>
      <c r="O36" s="3"/>
      <c r="P36" s="3"/>
      <c r="Q36" s="66" t="s">
        <v>64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">
      <c r="A37" s="6"/>
      <c r="B37" s="65" t="s">
        <v>55</v>
      </c>
      <c r="C37" s="26" t="s">
        <v>124</v>
      </c>
      <c r="D37" s="16" t="s">
        <v>125</v>
      </c>
      <c r="E37" s="16" t="s">
        <v>43</v>
      </c>
      <c r="F37" s="17">
        <v>2.5999999999999999E-2</v>
      </c>
      <c r="G37" s="18">
        <f t="shared" si="3"/>
        <v>20652.45</v>
      </c>
      <c r="H37" s="18">
        <f t="shared" si="4"/>
        <v>20652.45</v>
      </c>
      <c r="I37" s="26" t="s">
        <v>21</v>
      </c>
      <c r="J37" s="26" t="s">
        <v>22</v>
      </c>
      <c r="K37" s="26" t="s">
        <v>45</v>
      </c>
      <c r="L37" s="21">
        <v>1</v>
      </c>
      <c r="M37" s="24"/>
      <c r="N37" s="3"/>
      <c r="O37" s="3"/>
      <c r="P37" s="3"/>
      <c r="Q37" s="67" t="s">
        <v>75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">
      <c r="A38" s="6"/>
      <c r="B38" s="65" t="s">
        <v>58</v>
      </c>
      <c r="C38" s="26" t="s">
        <v>126</v>
      </c>
      <c r="D38" s="16" t="s">
        <v>127</v>
      </c>
      <c r="E38" s="16" t="s">
        <v>33</v>
      </c>
      <c r="F38" s="17">
        <v>2.5999999999999999E-2</v>
      </c>
      <c r="G38" s="18">
        <f t="shared" si="3"/>
        <v>23980.092500000002</v>
      </c>
      <c r="H38" s="18">
        <f t="shared" si="4"/>
        <v>23980.092500000002</v>
      </c>
      <c r="I38" s="26" t="s">
        <v>21</v>
      </c>
      <c r="J38" s="26" t="s">
        <v>22</v>
      </c>
      <c r="K38" s="26" t="s">
        <v>45</v>
      </c>
      <c r="L38" s="21">
        <v>1</v>
      </c>
      <c r="M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">
      <c r="A39" s="6"/>
      <c r="B39" s="65" t="s">
        <v>58</v>
      </c>
      <c r="C39" s="26" t="s">
        <v>128</v>
      </c>
      <c r="D39" s="16" t="s">
        <v>129</v>
      </c>
      <c r="E39" s="16" t="s">
        <v>33</v>
      </c>
      <c r="F39" s="17">
        <v>2.5999999999999999E-2</v>
      </c>
      <c r="G39" s="18">
        <f t="shared" si="3"/>
        <v>23980.092500000002</v>
      </c>
      <c r="H39" s="18">
        <f t="shared" si="4"/>
        <v>23980.092500000002</v>
      </c>
      <c r="I39" s="26" t="s">
        <v>21</v>
      </c>
      <c r="J39" s="26" t="s">
        <v>22</v>
      </c>
      <c r="K39" s="26" t="s">
        <v>23</v>
      </c>
      <c r="L39" s="21">
        <v>1</v>
      </c>
      <c r="M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">
      <c r="A40" s="6"/>
      <c r="B40" s="65" t="s">
        <v>39</v>
      </c>
      <c r="C40" s="26"/>
      <c r="D40" s="16"/>
      <c r="E40" s="16" t="s">
        <v>39</v>
      </c>
      <c r="F40" s="17"/>
      <c r="G40" s="18" t="str">
        <f t="shared" si="3"/>
        <v>-</v>
      </c>
      <c r="H40" s="18" t="str">
        <f t="shared" si="4"/>
        <v>-</v>
      </c>
      <c r="I40" s="26" t="s">
        <v>39</v>
      </c>
      <c r="J40" s="26" t="s">
        <v>39</v>
      </c>
      <c r="K40" s="26" t="s">
        <v>39</v>
      </c>
      <c r="L40" s="21"/>
      <c r="M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">
      <c r="A41" s="6"/>
      <c r="B41" s="65" t="s">
        <v>39</v>
      </c>
      <c r="C41" s="26"/>
      <c r="D41" s="26"/>
      <c r="E41" s="16" t="s">
        <v>39</v>
      </c>
      <c r="F41" s="17"/>
      <c r="G41" s="18" t="str">
        <f t="shared" si="3"/>
        <v>-</v>
      </c>
      <c r="H41" s="18" t="str">
        <f t="shared" si="4"/>
        <v>-</v>
      </c>
      <c r="I41" s="26" t="s">
        <v>39</v>
      </c>
      <c r="J41" s="26" t="s">
        <v>39</v>
      </c>
      <c r="K41" s="26" t="s">
        <v>39</v>
      </c>
      <c r="L41" s="21"/>
      <c r="M41" s="24"/>
      <c r="N41" s="3"/>
      <c r="O41" s="43" t="s">
        <v>50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">
      <c r="A42" s="6"/>
      <c r="B42" s="65" t="s">
        <v>39</v>
      </c>
      <c r="C42" s="26"/>
      <c r="D42" s="26"/>
      <c r="E42" s="16" t="s">
        <v>39</v>
      </c>
      <c r="F42" s="17"/>
      <c r="G42" s="18" t="str">
        <f t="shared" si="3"/>
        <v>-</v>
      </c>
      <c r="H42" s="18" t="str">
        <f t="shared" si="4"/>
        <v>-</v>
      </c>
      <c r="I42" s="26" t="s">
        <v>39</v>
      </c>
      <c r="J42" s="26" t="s">
        <v>39</v>
      </c>
      <c r="K42" s="26" t="s">
        <v>39</v>
      </c>
      <c r="L42" s="21"/>
      <c r="M42" s="24"/>
      <c r="N42" s="3"/>
      <c r="O42" s="9">
        <f>IFERROR(AVERAGE(F32:F45),"-")</f>
        <v>2.1428571428571429E-2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">
      <c r="A43" s="6"/>
      <c r="B43" s="65" t="s">
        <v>39</v>
      </c>
      <c r="C43" s="26"/>
      <c r="D43" s="26"/>
      <c r="E43" s="16" t="s">
        <v>39</v>
      </c>
      <c r="F43" s="17"/>
      <c r="G43" s="18" t="str">
        <f t="shared" si="3"/>
        <v>-</v>
      </c>
      <c r="H43" s="18" t="str">
        <f t="shared" si="4"/>
        <v>-</v>
      </c>
      <c r="I43" s="26" t="s">
        <v>39</v>
      </c>
      <c r="J43" s="26" t="s">
        <v>39</v>
      </c>
      <c r="K43" s="26" t="s">
        <v>39</v>
      </c>
      <c r="L43" s="21"/>
      <c r="M43" s="2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">
      <c r="A44" s="6"/>
      <c r="B44" s="65" t="s">
        <v>39</v>
      </c>
      <c r="C44" s="26"/>
      <c r="D44" s="26"/>
      <c r="E44" s="16" t="s">
        <v>39</v>
      </c>
      <c r="F44" s="17"/>
      <c r="G44" s="18" t="str">
        <f t="shared" si="3"/>
        <v>-</v>
      </c>
      <c r="H44" s="18" t="str">
        <f t="shared" si="4"/>
        <v>-</v>
      </c>
      <c r="I44" s="26" t="s">
        <v>39</v>
      </c>
      <c r="J44" s="26" t="s">
        <v>39</v>
      </c>
      <c r="K44" s="26" t="s">
        <v>39</v>
      </c>
      <c r="L44" s="21"/>
      <c r="M44" s="2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">
      <c r="A45" s="6"/>
      <c r="B45" s="59" t="s">
        <v>39</v>
      </c>
      <c r="C45" s="46"/>
      <c r="D45" s="46"/>
      <c r="E45" s="47" t="s">
        <v>39</v>
      </c>
      <c r="F45" s="48"/>
      <c r="G45" s="49" t="str">
        <f t="shared" si="3"/>
        <v>-</v>
      </c>
      <c r="H45" s="49" t="str">
        <f t="shared" si="4"/>
        <v>-</v>
      </c>
      <c r="I45" s="46" t="s">
        <v>39</v>
      </c>
      <c r="J45" s="26" t="s">
        <v>39</v>
      </c>
      <c r="K45" s="46" t="s">
        <v>39</v>
      </c>
      <c r="L45" s="50"/>
      <c r="M45" s="5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">
      <c r="A46" s="6"/>
      <c r="B46" s="52" t="s">
        <v>52</v>
      </c>
      <c r="C46" s="11" t="s">
        <v>6</v>
      </c>
      <c r="D46" s="11" t="s">
        <v>7</v>
      </c>
      <c r="E46" s="11" t="s">
        <v>53</v>
      </c>
      <c r="F46" s="11" t="s">
        <v>9</v>
      </c>
      <c r="G46" s="53"/>
      <c r="H46" s="53"/>
      <c r="I46" s="11" t="s">
        <v>12</v>
      </c>
      <c r="J46" s="54" t="s">
        <v>13</v>
      </c>
      <c r="K46" s="11" t="s">
        <v>14</v>
      </c>
      <c r="L46" s="11" t="s">
        <v>15</v>
      </c>
      <c r="M46" s="12" t="s">
        <v>16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">
      <c r="A47" s="6"/>
      <c r="B47" s="55"/>
      <c r="C47" s="56"/>
      <c r="D47" s="56"/>
      <c r="E47" s="56"/>
      <c r="F47" s="57"/>
      <c r="G47" s="49"/>
      <c r="H47" s="49"/>
      <c r="I47" s="56"/>
      <c r="J47" s="26"/>
      <c r="K47" s="56"/>
      <c r="L47" s="57"/>
      <c r="M47" s="5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">
      <c r="A48" s="6"/>
      <c r="B48" s="59" t="s">
        <v>39</v>
      </c>
      <c r="C48" s="46"/>
      <c r="D48" s="46"/>
      <c r="E48" s="46"/>
      <c r="F48" s="50"/>
      <c r="G48" s="49" t="str">
        <f>IFERROR(VLOOKUP(E48,$Q$12:$R$18,2,FALSE),"-")</f>
        <v>-</v>
      </c>
      <c r="H48" s="49" t="str">
        <f>IFERROR(G48*L48,"-")</f>
        <v>-</v>
      </c>
      <c r="I48" s="46"/>
      <c r="J48" s="46" t="s">
        <v>39</v>
      </c>
      <c r="K48" s="46"/>
      <c r="L48" s="50"/>
      <c r="M48" s="5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">
      <c r="A49" s="6"/>
      <c r="B49" s="60"/>
      <c r="C49" s="60"/>
      <c r="D49" s="60"/>
      <c r="E49" s="61"/>
      <c r="F49" s="61"/>
      <c r="G49" s="60"/>
      <c r="H49" s="60"/>
      <c r="I49" s="60"/>
      <c r="J49" s="60"/>
      <c r="K49" s="60"/>
      <c r="L49" s="62"/>
      <c r="M49" s="6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">
      <c r="A50" s="6"/>
      <c r="B50" s="153" t="s">
        <v>2</v>
      </c>
      <c r="C50" s="154" t="s">
        <v>76</v>
      </c>
      <c r="D50" s="154"/>
      <c r="E50" s="154"/>
      <c r="F50" s="154"/>
      <c r="G50" s="154"/>
      <c r="H50" s="154"/>
      <c r="I50" s="154"/>
      <c r="J50" s="6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">
      <c r="A51" s="6"/>
      <c r="B51" s="153"/>
      <c r="C51" s="154"/>
      <c r="D51" s="154"/>
      <c r="E51" s="154"/>
      <c r="F51" s="154"/>
      <c r="G51" s="154"/>
      <c r="H51" s="154"/>
      <c r="I51" s="154"/>
      <c r="J51" s="6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">
      <c r="A52" s="6"/>
      <c r="B52" s="10" t="s">
        <v>5</v>
      </c>
      <c r="C52" s="11" t="s">
        <v>6</v>
      </c>
      <c r="D52" s="11" t="s">
        <v>7</v>
      </c>
      <c r="E52" s="11" t="s">
        <v>8</v>
      </c>
      <c r="F52" s="11" t="s">
        <v>9</v>
      </c>
      <c r="G52" s="11" t="s">
        <v>10</v>
      </c>
      <c r="H52" s="11" t="s">
        <v>11</v>
      </c>
      <c r="I52" s="11" t="s">
        <v>12</v>
      </c>
      <c r="J52" s="11" t="s">
        <v>13</v>
      </c>
      <c r="K52" s="11" t="s">
        <v>14</v>
      </c>
      <c r="L52" s="11" t="s">
        <v>15</v>
      </c>
      <c r="M52" s="12" t="s">
        <v>16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">
      <c r="A53" s="6"/>
      <c r="B53" s="65" t="s">
        <v>64</v>
      </c>
      <c r="C53" s="16" t="s">
        <v>77</v>
      </c>
      <c r="D53" s="16" t="s">
        <v>78</v>
      </c>
      <c r="E53" s="16" t="s">
        <v>20</v>
      </c>
      <c r="F53" s="17">
        <v>5.0000000000000001E-3</v>
      </c>
      <c r="G53" s="18">
        <f t="shared" ref="G53:G67" si="5">IFERROR(VLOOKUP(E53,$Q$12:$R$17,2,FALSE),"-")</f>
        <v>22039.409166666665</v>
      </c>
      <c r="H53" s="18">
        <f t="shared" ref="H53:H67" si="6">IFERROR(G53*L53,"-")</f>
        <v>22039.409166666665</v>
      </c>
      <c r="I53" s="26" t="s">
        <v>21</v>
      </c>
      <c r="J53" s="26" t="s">
        <v>22</v>
      </c>
      <c r="K53" s="26" t="s">
        <v>45</v>
      </c>
      <c r="L53" s="21">
        <v>1</v>
      </c>
      <c r="M53" s="2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">
      <c r="A54" s="6"/>
      <c r="B54" s="65" t="s">
        <v>51</v>
      </c>
      <c r="C54" s="16" t="s">
        <v>130</v>
      </c>
      <c r="D54" s="16" t="s">
        <v>131</v>
      </c>
      <c r="E54" s="16" t="s">
        <v>33</v>
      </c>
      <c r="F54" s="17">
        <v>5.0000000000000001E-3</v>
      </c>
      <c r="G54" s="18">
        <f t="shared" si="5"/>
        <v>23980.092500000002</v>
      </c>
      <c r="H54" s="18">
        <f t="shared" si="6"/>
        <v>19982.611080250004</v>
      </c>
      <c r="I54" s="26" t="s">
        <v>21</v>
      </c>
      <c r="J54" s="26" t="s">
        <v>22</v>
      </c>
      <c r="K54" s="26" t="s">
        <v>23</v>
      </c>
      <c r="L54" s="21">
        <v>0.83330000000000004</v>
      </c>
      <c r="M54" s="2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">
      <c r="A55" s="6"/>
      <c r="B55" s="65" t="s">
        <v>79</v>
      </c>
      <c r="C55" s="16" t="s">
        <v>80</v>
      </c>
      <c r="D55" s="16" t="s">
        <v>81</v>
      </c>
      <c r="E55" s="16" t="s">
        <v>43</v>
      </c>
      <c r="F55" s="17">
        <v>5.0000000000000001E-3</v>
      </c>
      <c r="G55" s="18">
        <f t="shared" si="5"/>
        <v>20652.45</v>
      </c>
      <c r="H55" s="18">
        <f t="shared" si="6"/>
        <v>20652.45</v>
      </c>
      <c r="I55" s="26" t="s">
        <v>21</v>
      </c>
      <c r="J55" s="26" t="s">
        <v>22</v>
      </c>
      <c r="K55" s="26" t="s">
        <v>45</v>
      </c>
      <c r="L55" s="21">
        <v>1</v>
      </c>
      <c r="M55" s="2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">
      <c r="A56" s="6"/>
      <c r="B56" s="65" t="s">
        <v>75</v>
      </c>
      <c r="C56" s="26" t="s">
        <v>74</v>
      </c>
      <c r="D56" s="26" t="s">
        <v>74</v>
      </c>
      <c r="E56" s="16" t="s">
        <v>44</v>
      </c>
      <c r="F56" s="17">
        <v>5.0000000000000001E-3</v>
      </c>
      <c r="G56" s="18">
        <f t="shared" si="5"/>
        <v>19536.909166666665</v>
      </c>
      <c r="H56" s="18">
        <f t="shared" si="6"/>
        <v>16280.106408583333</v>
      </c>
      <c r="I56" s="26" t="s">
        <v>21</v>
      </c>
      <c r="J56" s="26" t="s">
        <v>48</v>
      </c>
      <c r="K56" s="26" t="s">
        <v>45</v>
      </c>
      <c r="L56" s="21">
        <v>0.83330000000000004</v>
      </c>
      <c r="M56" s="2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">
      <c r="A57" s="6"/>
      <c r="B57" s="65" t="s">
        <v>39</v>
      </c>
      <c r="C57" s="26"/>
      <c r="D57" s="26"/>
      <c r="E57" s="16" t="s">
        <v>39</v>
      </c>
      <c r="F57" s="17"/>
      <c r="G57" s="18" t="str">
        <f t="shared" si="5"/>
        <v>-</v>
      </c>
      <c r="H57" s="18" t="str">
        <f t="shared" si="6"/>
        <v>-</v>
      </c>
      <c r="I57" s="26" t="s">
        <v>39</v>
      </c>
      <c r="J57" s="26" t="s">
        <v>39</v>
      </c>
      <c r="K57" s="26" t="s">
        <v>39</v>
      </c>
      <c r="L57" s="21"/>
      <c r="M57" s="2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">
      <c r="A58" s="6"/>
      <c r="B58" s="65" t="s">
        <v>39</v>
      </c>
      <c r="C58" s="26"/>
      <c r="D58" s="26"/>
      <c r="E58" s="16" t="s">
        <v>39</v>
      </c>
      <c r="F58" s="17"/>
      <c r="G58" s="18" t="str">
        <f t="shared" si="5"/>
        <v>-</v>
      </c>
      <c r="H58" s="18" t="str">
        <f t="shared" si="6"/>
        <v>-</v>
      </c>
      <c r="I58" s="26" t="s">
        <v>39</v>
      </c>
      <c r="J58" s="26" t="s">
        <v>39</v>
      </c>
      <c r="K58" s="26" t="s">
        <v>39</v>
      </c>
      <c r="L58" s="21"/>
      <c r="M58" s="2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">
      <c r="A59" s="6"/>
      <c r="B59" s="65" t="s">
        <v>39</v>
      </c>
      <c r="C59" s="26"/>
      <c r="D59" s="26"/>
      <c r="E59" s="16" t="s">
        <v>39</v>
      </c>
      <c r="F59" s="17"/>
      <c r="G59" s="18" t="str">
        <f t="shared" si="5"/>
        <v>-</v>
      </c>
      <c r="H59" s="18" t="str">
        <f t="shared" si="6"/>
        <v>-</v>
      </c>
      <c r="I59" s="26" t="s">
        <v>39</v>
      </c>
      <c r="J59" s="26" t="s">
        <v>39</v>
      </c>
      <c r="K59" s="26" t="s">
        <v>39</v>
      </c>
      <c r="L59" s="21"/>
      <c r="M59" s="2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">
      <c r="A60" s="6"/>
      <c r="B60" s="65" t="s">
        <v>39</v>
      </c>
      <c r="C60" s="26"/>
      <c r="D60" s="26"/>
      <c r="E60" s="16" t="s">
        <v>39</v>
      </c>
      <c r="F60" s="17"/>
      <c r="G60" s="18" t="str">
        <f t="shared" si="5"/>
        <v>-</v>
      </c>
      <c r="H60" s="18" t="str">
        <f t="shared" si="6"/>
        <v>-</v>
      </c>
      <c r="I60" s="26" t="s">
        <v>39</v>
      </c>
      <c r="J60" s="26" t="s">
        <v>39</v>
      </c>
      <c r="K60" s="26" t="s">
        <v>39</v>
      </c>
      <c r="L60" s="21"/>
      <c r="M60" s="24"/>
      <c r="N60" s="3"/>
      <c r="O60" s="43" t="s">
        <v>50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">
      <c r="A61" s="6"/>
      <c r="B61" s="65" t="s">
        <v>39</v>
      </c>
      <c r="C61" s="26"/>
      <c r="D61" s="26"/>
      <c r="E61" s="16" t="s">
        <v>39</v>
      </c>
      <c r="F61" s="17"/>
      <c r="G61" s="18" t="str">
        <f t="shared" si="5"/>
        <v>-</v>
      </c>
      <c r="H61" s="18" t="str">
        <f t="shared" si="6"/>
        <v>-</v>
      </c>
      <c r="I61" s="26" t="s">
        <v>39</v>
      </c>
      <c r="J61" s="26" t="s">
        <v>39</v>
      </c>
      <c r="K61" s="26" t="s">
        <v>39</v>
      </c>
      <c r="L61" s="21"/>
      <c r="M61" s="24"/>
      <c r="N61" s="3"/>
      <c r="O61" s="9">
        <f>IFERROR(AVERAGE(F52:F67),"-")</f>
        <v>5.0000000000000001E-3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">
      <c r="A62" s="6"/>
      <c r="B62" s="65" t="s">
        <v>39</v>
      </c>
      <c r="C62" s="26"/>
      <c r="D62" s="26"/>
      <c r="E62" s="16" t="s">
        <v>39</v>
      </c>
      <c r="F62" s="17"/>
      <c r="G62" s="18" t="str">
        <f t="shared" si="5"/>
        <v>-</v>
      </c>
      <c r="H62" s="18" t="str">
        <f t="shared" si="6"/>
        <v>-</v>
      </c>
      <c r="I62" s="26" t="s">
        <v>39</v>
      </c>
      <c r="J62" s="26" t="s">
        <v>39</v>
      </c>
      <c r="K62" s="26" t="s">
        <v>39</v>
      </c>
      <c r="L62" s="21"/>
      <c r="M62" s="2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">
      <c r="A63" s="6"/>
      <c r="B63" s="65" t="s">
        <v>39</v>
      </c>
      <c r="C63" s="26"/>
      <c r="D63" s="26"/>
      <c r="E63" s="16" t="s">
        <v>39</v>
      </c>
      <c r="F63" s="17"/>
      <c r="G63" s="18" t="str">
        <f t="shared" si="5"/>
        <v>-</v>
      </c>
      <c r="H63" s="18" t="str">
        <f t="shared" si="6"/>
        <v>-</v>
      </c>
      <c r="I63" s="26" t="s">
        <v>39</v>
      </c>
      <c r="J63" s="26" t="s">
        <v>39</v>
      </c>
      <c r="K63" s="26" t="s">
        <v>39</v>
      </c>
      <c r="L63" s="21"/>
      <c r="M63" s="2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">
      <c r="A64" s="6"/>
      <c r="B64" s="65" t="s">
        <v>39</v>
      </c>
      <c r="C64" s="26"/>
      <c r="D64" s="26"/>
      <c r="E64" s="16" t="s">
        <v>39</v>
      </c>
      <c r="F64" s="17"/>
      <c r="G64" s="18" t="str">
        <f t="shared" si="5"/>
        <v>-</v>
      </c>
      <c r="H64" s="18" t="str">
        <f t="shared" si="6"/>
        <v>-</v>
      </c>
      <c r="I64" s="26" t="s">
        <v>39</v>
      </c>
      <c r="J64" s="26" t="s">
        <v>39</v>
      </c>
      <c r="K64" s="26" t="s">
        <v>39</v>
      </c>
      <c r="L64" s="21"/>
      <c r="M64" s="2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">
      <c r="A65" s="6"/>
      <c r="B65" s="65" t="s">
        <v>39</v>
      </c>
      <c r="C65" s="26"/>
      <c r="D65" s="26"/>
      <c r="E65" s="16" t="s">
        <v>39</v>
      </c>
      <c r="F65" s="17"/>
      <c r="G65" s="18" t="str">
        <f t="shared" si="5"/>
        <v>-</v>
      </c>
      <c r="H65" s="18" t="str">
        <f t="shared" si="6"/>
        <v>-</v>
      </c>
      <c r="I65" s="26" t="s">
        <v>39</v>
      </c>
      <c r="J65" s="26" t="s">
        <v>39</v>
      </c>
      <c r="K65" s="26" t="s">
        <v>39</v>
      </c>
      <c r="L65" s="21"/>
      <c r="M65" s="2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">
      <c r="A66" s="6"/>
      <c r="B66" s="65" t="s">
        <v>39</v>
      </c>
      <c r="C66" s="26"/>
      <c r="D66" s="26"/>
      <c r="E66" s="16" t="s">
        <v>39</v>
      </c>
      <c r="F66" s="17"/>
      <c r="G66" s="18" t="str">
        <f t="shared" si="5"/>
        <v>-</v>
      </c>
      <c r="H66" s="18" t="str">
        <f t="shared" si="6"/>
        <v>-</v>
      </c>
      <c r="I66" s="26" t="s">
        <v>39</v>
      </c>
      <c r="J66" s="26" t="s">
        <v>39</v>
      </c>
      <c r="K66" s="26" t="s">
        <v>39</v>
      </c>
      <c r="L66" s="21"/>
      <c r="M66" s="2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">
      <c r="A67" s="6"/>
      <c r="B67" s="59" t="s">
        <v>39</v>
      </c>
      <c r="C67" s="46"/>
      <c r="D67" s="46"/>
      <c r="E67" s="47" t="s">
        <v>39</v>
      </c>
      <c r="F67" s="48"/>
      <c r="G67" s="49" t="str">
        <f t="shared" si="5"/>
        <v>-</v>
      </c>
      <c r="H67" s="49" t="str">
        <f t="shared" si="6"/>
        <v>-</v>
      </c>
      <c r="I67" s="46" t="s">
        <v>39</v>
      </c>
      <c r="J67" s="26" t="s">
        <v>39</v>
      </c>
      <c r="K67" s="46" t="s">
        <v>39</v>
      </c>
      <c r="L67" s="50"/>
      <c r="M67" s="5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">
      <c r="A68" s="6"/>
      <c r="B68" s="52" t="s">
        <v>52</v>
      </c>
      <c r="C68" s="11" t="s">
        <v>6</v>
      </c>
      <c r="D68" s="11" t="s">
        <v>7</v>
      </c>
      <c r="E68" s="11" t="s">
        <v>53</v>
      </c>
      <c r="F68" s="11" t="s">
        <v>9</v>
      </c>
      <c r="G68" s="53"/>
      <c r="H68" s="53"/>
      <c r="I68" s="11" t="s">
        <v>12</v>
      </c>
      <c r="J68" s="54" t="s">
        <v>13</v>
      </c>
      <c r="K68" s="11" t="s">
        <v>14</v>
      </c>
      <c r="L68" s="11" t="s">
        <v>15</v>
      </c>
      <c r="M68" s="12" t="s">
        <v>16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">
      <c r="A69" s="6"/>
      <c r="B69" s="55"/>
      <c r="C69" s="56"/>
      <c r="D69" s="56"/>
      <c r="E69" s="56"/>
      <c r="F69" s="57"/>
      <c r="G69" s="49"/>
      <c r="H69" s="49"/>
      <c r="I69" s="56"/>
      <c r="J69" s="26"/>
      <c r="K69" s="56"/>
      <c r="L69" s="57"/>
      <c r="M69" s="5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">
      <c r="A70" s="6"/>
      <c r="B70" s="59" t="s">
        <v>39</v>
      </c>
      <c r="C70" s="46"/>
      <c r="D70" s="46"/>
      <c r="E70" s="46"/>
      <c r="F70" s="50"/>
      <c r="G70" s="49" t="str">
        <f>IFERROR(VLOOKUP(E70,$Q$12:$R$18,2,FALSE),"-")</f>
        <v>-</v>
      </c>
      <c r="H70" s="49" t="str">
        <f>IFERROR(G70*L70,"-")</f>
        <v>-</v>
      </c>
      <c r="I70" s="46"/>
      <c r="J70" s="46" t="s">
        <v>39</v>
      </c>
      <c r="K70" s="46"/>
      <c r="L70" s="50"/>
      <c r="M70" s="5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">
      <c r="A71" s="6"/>
      <c r="B71" s="60"/>
      <c r="C71" s="60"/>
      <c r="D71" s="60"/>
      <c r="E71" s="61"/>
      <c r="F71" s="61"/>
      <c r="G71" s="60"/>
      <c r="H71" s="60"/>
      <c r="I71" s="60"/>
      <c r="J71" s="60"/>
      <c r="K71" s="60"/>
      <c r="L71" s="62"/>
      <c r="M71" s="6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x14ac:dyDescent="0.2">
      <c r="A72" s="6"/>
      <c r="B72" s="153" t="s">
        <v>2</v>
      </c>
      <c r="C72" s="154" t="s">
        <v>82</v>
      </c>
      <c r="D72" s="154"/>
      <c r="E72" s="154"/>
      <c r="F72" s="154"/>
      <c r="G72" s="154"/>
      <c r="H72" s="154"/>
      <c r="I72" s="154"/>
      <c r="J72" s="6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x14ac:dyDescent="0.2">
      <c r="A73" s="6"/>
      <c r="B73" s="153"/>
      <c r="C73" s="154"/>
      <c r="D73" s="154"/>
      <c r="E73" s="154"/>
      <c r="F73" s="154"/>
      <c r="G73" s="154"/>
      <c r="H73" s="154"/>
      <c r="I73" s="154"/>
      <c r="J73" s="6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x14ac:dyDescent="0.2">
      <c r="A74" s="6"/>
      <c r="B74" s="10" t="s">
        <v>5</v>
      </c>
      <c r="C74" s="11" t="s">
        <v>6</v>
      </c>
      <c r="D74" s="11" t="s">
        <v>7</v>
      </c>
      <c r="E74" s="11" t="s">
        <v>8</v>
      </c>
      <c r="F74" s="11" t="s">
        <v>9</v>
      </c>
      <c r="G74" s="11" t="s">
        <v>10</v>
      </c>
      <c r="H74" s="11" t="s">
        <v>11</v>
      </c>
      <c r="I74" s="11" t="s">
        <v>12</v>
      </c>
      <c r="J74" s="11" t="s">
        <v>13</v>
      </c>
      <c r="K74" s="11" t="s">
        <v>14</v>
      </c>
      <c r="L74" s="11" t="s">
        <v>15</v>
      </c>
      <c r="M74" s="12" t="s">
        <v>16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">
      <c r="A75" s="6"/>
      <c r="B75" s="65" t="s">
        <v>51</v>
      </c>
      <c r="C75" s="26" t="s">
        <v>83</v>
      </c>
      <c r="D75" s="26" t="s">
        <v>84</v>
      </c>
      <c r="E75" s="16" t="s">
        <v>33</v>
      </c>
      <c r="F75" s="17">
        <v>0.01</v>
      </c>
      <c r="G75" s="18">
        <f t="shared" ref="G75:G94" si="7">IFERROR(VLOOKUP(E75,$Q$12:$R$17,2,FALSE),"-")</f>
        <v>23980.092500000002</v>
      </c>
      <c r="H75" s="18">
        <f t="shared" ref="H75:H94" si="8">IFERROR(G75*L75,"-")</f>
        <v>5995.0231250000006</v>
      </c>
      <c r="I75" s="26" t="s">
        <v>21</v>
      </c>
      <c r="J75" s="26" t="s">
        <v>22</v>
      </c>
      <c r="K75" s="26" t="s">
        <v>45</v>
      </c>
      <c r="L75" s="21">
        <v>0.25</v>
      </c>
      <c r="M75" s="24" t="s">
        <v>132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">
      <c r="A76" s="6"/>
      <c r="B76" s="65" t="s">
        <v>51</v>
      </c>
      <c r="C76" s="26" t="s">
        <v>85</v>
      </c>
      <c r="D76" s="26" t="s">
        <v>86</v>
      </c>
      <c r="E76" s="16" t="s">
        <v>33</v>
      </c>
      <c r="F76" s="17">
        <v>0.01</v>
      </c>
      <c r="G76" s="18">
        <f t="shared" si="7"/>
        <v>23980.092500000002</v>
      </c>
      <c r="H76" s="18">
        <f t="shared" si="8"/>
        <v>23980.092500000002</v>
      </c>
      <c r="I76" s="26" t="s">
        <v>21</v>
      </c>
      <c r="J76" s="26" t="s">
        <v>22</v>
      </c>
      <c r="K76" s="26" t="s">
        <v>45</v>
      </c>
      <c r="L76" s="21">
        <v>1</v>
      </c>
      <c r="M76" s="2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">
      <c r="A77" s="6"/>
      <c r="B77" s="65" t="s">
        <v>60</v>
      </c>
      <c r="C77" s="26" t="s">
        <v>80</v>
      </c>
      <c r="D77" s="26" t="s">
        <v>87</v>
      </c>
      <c r="E77" s="16" t="s">
        <v>20</v>
      </c>
      <c r="F77" s="17">
        <v>0.01</v>
      </c>
      <c r="G77" s="18">
        <f t="shared" si="7"/>
        <v>22039.409166666665</v>
      </c>
      <c r="H77" s="18">
        <f t="shared" si="8"/>
        <v>22039.409166666665</v>
      </c>
      <c r="I77" s="26" t="s">
        <v>21</v>
      </c>
      <c r="J77" s="26" t="s">
        <v>22</v>
      </c>
      <c r="K77" s="26" t="s">
        <v>23</v>
      </c>
      <c r="L77" s="21">
        <v>1</v>
      </c>
      <c r="M77" s="2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">
      <c r="A78" s="6"/>
      <c r="B78" s="65" t="s">
        <v>60</v>
      </c>
      <c r="C78" s="26" t="s">
        <v>88</v>
      </c>
      <c r="D78" s="26" t="s">
        <v>89</v>
      </c>
      <c r="E78" s="16" t="s">
        <v>20</v>
      </c>
      <c r="F78" s="17">
        <v>0.01</v>
      </c>
      <c r="G78" s="18">
        <f t="shared" si="7"/>
        <v>22039.409166666665</v>
      </c>
      <c r="H78" s="18">
        <f t="shared" si="8"/>
        <v>22039.409166666665</v>
      </c>
      <c r="I78" s="26" t="s">
        <v>21</v>
      </c>
      <c r="J78" s="26" t="s">
        <v>22</v>
      </c>
      <c r="K78" s="26" t="s">
        <v>45</v>
      </c>
      <c r="L78" s="21">
        <v>1</v>
      </c>
      <c r="M78" s="2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">
      <c r="A79" s="6"/>
      <c r="B79" s="65" t="s">
        <v>60</v>
      </c>
      <c r="C79" s="26" t="s">
        <v>96</v>
      </c>
      <c r="D79" s="26" t="s">
        <v>123</v>
      </c>
      <c r="E79" s="16" t="s">
        <v>20</v>
      </c>
      <c r="F79" s="17">
        <v>0.01</v>
      </c>
      <c r="G79" s="18">
        <f t="shared" si="7"/>
        <v>22039.409166666665</v>
      </c>
      <c r="H79" s="18">
        <f t="shared" si="8"/>
        <v>11019.704583333332</v>
      </c>
      <c r="I79" s="26" t="s">
        <v>21</v>
      </c>
      <c r="J79" s="26" t="s">
        <v>48</v>
      </c>
      <c r="K79" s="26" t="s">
        <v>39</v>
      </c>
      <c r="L79" s="21">
        <v>0.5</v>
      </c>
      <c r="M79" s="2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">
      <c r="A80" s="6"/>
      <c r="B80" s="65" t="s">
        <v>60</v>
      </c>
      <c r="C80" s="26" t="s">
        <v>96</v>
      </c>
      <c r="D80" s="26" t="s">
        <v>123</v>
      </c>
      <c r="E80" s="16" t="s">
        <v>20</v>
      </c>
      <c r="F80" s="17">
        <v>0.01</v>
      </c>
      <c r="G80" s="18">
        <f t="shared" si="7"/>
        <v>22039.409166666665</v>
      </c>
      <c r="H80" s="18">
        <f t="shared" si="8"/>
        <v>11019.704583333332</v>
      </c>
      <c r="I80" s="26" t="s">
        <v>21</v>
      </c>
      <c r="J80" s="26" t="s">
        <v>48</v>
      </c>
      <c r="K80" s="26" t="s">
        <v>39</v>
      </c>
      <c r="L80" s="21">
        <v>0.5</v>
      </c>
      <c r="M80" s="2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">
      <c r="A81" s="6"/>
      <c r="B81" s="65" t="s">
        <v>39</v>
      </c>
      <c r="C81" s="26"/>
      <c r="D81" s="26"/>
      <c r="E81" s="16" t="s">
        <v>39</v>
      </c>
      <c r="F81" s="17"/>
      <c r="G81" s="18" t="str">
        <f t="shared" si="7"/>
        <v>-</v>
      </c>
      <c r="H81" s="18" t="str">
        <f t="shared" si="8"/>
        <v>-</v>
      </c>
      <c r="I81" s="26" t="s">
        <v>39</v>
      </c>
      <c r="J81" s="26" t="s">
        <v>39</v>
      </c>
      <c r="K81" s="26" t="s">
        <v>39</v>
      </c>
      <c r="L81" s="21"/>
      <c r="M81" s="2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">
      <c r="A82" s="6"/>
      <c r="B82" s="65" t="s">
        <v>39</v>
      </c>
      <c r="C82" s="26"/>
      <c r="D82" s="26"/>
      <c r="E82" s="16" t="s">
        <v>39</v>
      </c>
      <c r="F82" s="17"/>
      <c r="G82" s="18" t="str">
        <f t="shared" si="7"/>
        <v>-</v>
      </c>
      <c r="H82" s="18" t="str">
        <f t="shared" si="8"/>
        <v>-</v>
      </c>
      <c r="I82" s="26" t="s">
        <v>39</v>
      </c>
      <c r="J82" s="26" t="s">
        <v>39</v>
      </c>
      <c r="K82" s="26" t="s">
        <v>39</v>
      </c>
      <c r="L82" s="21"/>
      <c r="M82" s="2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">
      <c r="A83" s="6"/>
      <c r="B83" s="65" t="s">
        <v>39</v>
      </c>
      <c r="C83" s="26"/>
      <c r="D83" s="26"/>
      <c r="E83" s="16" t="s">
        <v>39</v>
      </c>
      <c r="F83" s="17"/>
      <c r="G83" s="18" t="str">
        <f t="shared" si="7"/>
        <v>-</v>
      </c>
      <c r="H83" s="18" t="str">
        <f t="shared" si="8"/>
        <v>-</v>
      </c>
      <c r="I83" s="26" t="s">
        <v>39</v>
      </c>
      <c r="J83" s="26" t="s">
        <v>39</v>
      </c>
      <c r="K83" s="26" t="s">
        <v>39</v>
      </c>
      <c r="L83" s="21"/>
      <c r="M83" s="2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">
      <c r="A84" s="6"/>
      <c r="B84" s="65" t="s">
        <v>39</v>
      </c>
      <c r="C84" s="26"/>
      <c r="D84" s="26"/>
      <c r="E84" s="16" t="s">
        <v>39</v>
      </c>
      <c r="F84" s="17"/>
      <c r="G84" s="18" t="str">
        <f t="shared" si="7"/>
        <v>-</v>
      </c>
      <c r="H84" s="18" t="str">
        <f t="shared" si="8"/>
        <v>-</v>
      </c>
      <c r="I84" s="26" t="s">
        <v>39</v>
      </c>
      <c r="J84" s="26" t="s">
        <v>39</v>
      </c>
      <c r="K84" s="26" t="s">
        <v>39</v>
      </c>
      <c r="L84" s="21"/>
      <c r="M84" s="69"/>
      <c r="N84" s="3"/>
      <c r="O84" s="43" t="s">
        <v>50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">
      <c r="A85" s="6"/>
      <c r="B85" s="65" t="s">
        <v>39</v>
      </c>
      <c r="C85" s="26"/>
      <c r="D85" s="26"/>
      <c r="E85" s="16" t="s">
        <v>39</v>
      </c>
      <c r="F85" s="17"/>
      <c r="G85" s="18" t="str">
        <f t="shared" si="7"/>
        <v>-</v>
      </c>
      <c r="H85" s="18" t="str">
        <f t="shared" si="8"/>
        <v>-</v>
      </c>
      <c r="I85" s="26" t="s">
        <v>39</v>
      </c>
      <c r="J85" s="26" t="s">
        <v>39</v>
      </c>
      <c r="K85" s="26" t="s">
        <v>39</v>
      </c>
      <c r="L85" s="21"/>
      <c r="M85" s="24"/>
      <c r="N85" s="3"/>
      <c r="O85" s="9">
        <f>IFERROR(AVERAGE(F74:F94),"-")</f>
        <v>0.01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">
      <c r="A86" s="6"/>
      <c r="B86" s="65" t="s">
        <v>39</v>
      </c>
      <c r="C86" s="26"/>
      <c r="D86" s="26"/>
      <c r="E86" s="16" t="s">
        <v>39</v>
      </c>
      <c r="F86" s="17"/>
      <c r="G86" s="18" t="str">
        <f t="shared" si="7"/>
        <v>-</v>
      </c>
      <c r="H86" s="18" t="str">
        <f t="shared" si="8"/>
        <v>-</v>
      </c>
      <c r="I86" s="26" t="s">
        <v>39</v>
      </c>
      <c r="J86" s="26" t="s">
        <v>39</v>
      </c>
      <c r="K86" s="26" t="s">
        <v>39</v>
      </c>
      <c r="L86" s="21"/>
      <c r="M86" s="2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75" customHeight="1" x14ac:dyDescent="0.2">
      <c r="A87" s="6"/>
      <c r="B87" s="65" t="s">
        <v>39</v>
      </c>
      <c r="C87" s="26"/>
      <c r="D87" s="26"/>
      <c r="E87" s="16" t="s">
        <v>39</v>
      </c>
      <c r="F87" s="17"/>
      <c r="G87" s="18" t="str">
        <f t="shared" si="7"/>
        <v>-</v>
      </c>
      <c r="H87" s="18" t="str">
        <f t="shared" si="8"/>
        <v>-</v>
      </c>
      <c r="I87" s="26" t="s">
        <v>39</v>
      </c>
      <c r="J87" s="26" t="s">
        <v>39</v>
      </c>
      <c r="K87" s="26" t="s">
        <v>39</v>
      </c>
      <c r="L87" s="21"/>
      <c r="M87" s="2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3.5" customHeight="1" x14ac:dyDescent="0.2">
      <c r="A88" s="6"/>
      <c r="B88" s="65" t="s">
        <v>39</v>
      </c>
      <c r="C88" s="26"/>
      <c r="D88" s="26"/>
      <c r="E88" s="16" t="s">
        <v>39</v>
      </c>
      <c r="F88" s="17"/>
      <c r="G88" s="18" t="str">
        <f t="shared" si="7"/>
        <v>-</v>
      </c>
      <c r="H88" s="18" t="str">
        <f t="shared" si="8"/>
        <v>-</v>
      </c>
      <c r="I88" s="26" t="s">
        <v>39</v>
      </c>
      <c r="J88" s="26" t="s">
        <v>39</v>
      </c>
      <c r="K88" s="26" t="s">
        <v>39</v>
      </c>
      <c r="L88" s="21"/>
      <c r="M88" s="2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">
      <c r="A89" s="6"/>
      <c r="B89" s="65" t="s">
        <v>39</v>
      </c>
      <c r="C89" s="26"/>
      <c r="D89" s="26"/>
      <c r="E89" s="16" t="s">
        <v>39</v>
      </c>
      <c r="F89" s="17"/>
      <c r="G89" s="18" t="str">
        <f t="shared" si="7"/>
        <v>-</v>
      </c>
      <c r="H89" s="18" t="str">
        <f t="shared" si="8"/>
        <v>-</v>
      </c>
      <c r="I89" s="26" t="s">
        <v>39</v>
      </c>
      <c r="J89" s="26" t="s">
        <v>39</v>
      </c>
      <c r="K89" s="26" t="s">
        <v>39</v>
      </c>
      <c r="L89" s="21"/>
      <c r="M89" s="2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75" customHeight="1" x14ac:dyDescent="0.2">
      <c r="A90" s="6"/>
      <c r="B90" s="65" t="s">
        <v>39</v>
      </c>
      <c r="C90" s="26"/>
      <c r="D90" s="26"/>
      <c r="E90" s="16" t="s">
        <v>39</v>
      </c>
      <c r="F90" s="17"/>
      <c r="G90" s="18" t="str">
        <f t="shared" si="7"/>
        <v>-</v>
      </c>
      <c r="H90" s="18" t="str">
        <f t="shared" si="8"/>
        <v>-</v>
      </c>
      <c r="I90" s="26" t="s">
        <v>39</v>
      </c>
      <c r="J90" s="26" t="s">
        <v>39</v>
      </c>
      <c r="K90" s="26" t="s">
        <v>39</v>
      </c>
      <c r="L90" s="21"/>
      <c r="M90" s="2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3.5" customHeight="1" x14ac:dyDescent="0.2">
      <c r="A91" s="6"/>
      <c r="B91" s="65" t="s">
        <v>39</v>
      </c>
      <c r="C91" s="26"/>
      <c r="D91" s="26"/>
      <c r="E91" s="16" t="s">
        <v>39</v>
      </c>
      <c r="F91" s="17"/>
      <c r="G91" s="18" t="str">
        <f t="shared" si="7"/>
        <v>-</v>
      </c>
      <c r="H91" s="18" t="str">
        <f t="shared" si="8"/>
        <v>-</v>
      </c>
      <c r="I91" s="26" t="s">
        <v>39</v>
      </c>
      <c r="J91" s="26" t="s">
        <v>39</v>
      </c>
      <c r="K91" s="26" t="s">
        <v>39</v>
      </c>
      <c r="L91" s="21"/>
      <c r="M91" s="2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">
      <c r="A92" s="6"/>
      <c r="B92" s="65" t="s">
        <v>39</v>
      </c>
      <c r="C92" s="26"/>
      <c r="D92" s="26"/>
      <c r="E92" s="16" t="s">
        <v>39</v>
      </c>
      <c r="F92" s="17"/>
      <c r="G92" s="18" t="str">
        <f t="shared" si="7"/>
        <v>-</v>
      </c>
      <c r="H92" s="18" t="str">
        <f t="shared" si="8"/>
        <v>-</v>
      </c>
      <c r="I92" s="26" t="s">
        <v>39</v>
      </c>
      <c r="J92" s="26" t="s">
        <v>39</v>
      </c>
      <c r="K92" s="26" t="s">
        <v>39</v>
      </c>
      <c r="L92" s="21"/>
      <c r="M92" s="2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">
      <c r="A93" s="6"/>
      <c r="B93" s="65" t="s">
        <v>39</v>
      </c>
      <c r="C93" s="26"/>
      <c r="D93" s="26"/>
      <c r="E93" s="16" t="s">
        <v>39</v>
      </c>
      <c r="F93" s="17"/>
      <c r="G93" s="18" t="str">
        <f t="shared" si="7"/>
        <v>-</v>
      </c>
      <c r="H93" s="18" t="str">
        <f t="shared" si="8"/>
        <v>-</v>
      </c>
      <c r="I93" s="26" t="s">
        <v>39</v>
      </c>
      <c r="J93" s="26" t="s">
        <v>39</v>
      </c>
      <c r="K93" s="26" t="s">
        <v>39</v>
      </c>
      <c r="L93" s="21"/>
      <c r="M93" s="2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">
      <c r="A94" s="6"/>
      <c r="B94" s="59" t="s">
        <v>39</v>
      </c>
      <c r="C94" s="46"/>
      <c r="D94" s="46"/>
      <c r="E94" s="47" t="s">
        <v>39</v>
      </c>
      <c r="F94" s="48"/>
      <c r="G94" s="49" t="str">
        <f t="shared" si="7"/>
        <v>-</v>
      </c>
      <c r="H94" s="49" t="str">
        <f t="shared" si="8"/>
        <v>-</v>
      </c>
      <c r="I94" s="46" t="s">
        <v>39</v>
      </c>
      <c r="J94" s="26" t="s">
        <v>39</v>
      </c>
      <c r="K94" s="46" t="s">
        <v>39</v>
      </c>
      <c r="L94" s="50"/>
      <c r="M94" s="5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x14ac:dyDescent="0.2">
      <c r="A95" s="6"/>
      <c r="B95" s="52" t="s">
        <v>52</v>
      </c>
      <c r="C95" s="11" t="s">
        <v>6</v>
      </c>
      <c r="D95" s="11" t="s">
        <v>7</v>
      </c>
      <c r="E95" s="11" t="s">
        <v>53</v>
      </c>
      <c r="F95" s="11" t="s">
        <v>9</v>
      </c>
      <c r="G95" s="53"/>
      <c r="H95" s="53"/>
      <c r="I95" s="11" t="s">
        <v>12</v>
      </c>
      <c r="J95" s="54" t="s">
        <v>13</v>
      </c>
      <c r="K95" s="11" t="s">
        <v>14</v>
      </c>
      <c r="L95" s="11" t="s">
        <v>15</v>
      </c>
      <c r="M95" s="12" t="s">
        <v>16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">
      <c r="A96" s="6"/>
      <c r="B96" s="55"/>
      <c r="C96" s="56"/>
      <c r="D96" s="56"/>
      <c r="E96" s="56"/>
      <c r="F96" s="57"/>
      <c r="G96" s="49"/>
      <c r="H96" s="49"/>
      <c r="I96" s="56"/>
      <c r="J96" s="26"/>
      <c r="K96" s="56"/>
      <c r="L96" s="57"/>
      <c r="M96" s="5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">
      <c r="A97" s="6"/>
      <c r="B97" s="59" t="s">
        <v>39</v>
      </c>
      <c r="C97" s="46"/>
      <c r="D97" s="46"/>
      <c r="E97" s="46"/>
      <c r="F97" s="50"/>
      <c r="G97" s="49" t="str">
        <f>IFERROR(VLOOKUP(E97,$Q$12:$R$18,2,FALSE),"-")</f>
        <v>-</v>
      </c>
      <c r="H97" s="49" t="str">
        <f>IFERROR(G97*L97,"-")</f>
        <v>-</v>
      </c>
      <c r="I97" s="46"/>
      <c r="J97" s="46" t="s">
        <v>39</v>
      </c>
      <c r="K97" s="46"/>
      <c r="L97" s="50"/>
      <c r="M97" s="5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">
      <c r="A98" s="6"/>
      <c r="B98" s="7"/>
      <c r="C98" s="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x14ac:dyDescent="0.2">
      <c r="A99" s="6"/>
      <c r="B99" s="153" t="s">
        <v>2</v>
      </c>
      <c r="C99" s="154" t="s">
        <v>90</v>
      </c>
      <c r="D99" s="154"/>
      <c r="E99" s="154"/>
      <c r="F99" s="154"/>
      <c r="G99" s="154"/>
      <c r="H99" s="154"/>
      <c r="I99" s="154"/>
      <c r="J99" s="6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x14ac:dyDescent="0.2">
      <c r="A100" s="6"/>
      <c r="B100" s="153"/>
      <c r="C100" s="154"/>
      <c r="D100" s="154"/>
      <c r="E100" s="154"/>
      <c r="F100" s="154"/>
      <c r="G100" s="154"/>
      <c r="H100" s="154"/>
      <c r="I100" s="154"/>
      <c r="J100" s="6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x14ac:dyDescent="0.2">
      <c r="A101" s="6"/>
      <c r="B101" s="10" t="s">
        <v>5</v>
      </c>
      <c r="C101" s="11" t="s">
        <v>6</v>
      </c>
      <c r="D101" s="11" t="s">
        <v>7</v>
      </c>
      <c r="E101" s="11" t="s">
        <v>8</v>
      </c>
      <c r="F101" s="11" t="s">
        <v>9</v>
      </c>
      <c r="G101" s="11" t="s">
        <v>10</v>
      </c>
      <c r="H101" s="11" t="s">
        <v>11</v>
      </c>
      <c r="I101" s="11" t="s">
        <v>12</v>
      </c>
      <c r="J101" s="11" t="s">
        <v>13</v>
      </c>
      <c r="K101" s="11" t="s">
        <v>14</v>
      </c>
      <c r="L101" s="11" t="s">
        <v>15</v>
      </c>
      <c r="M101" s="12" t="s">
        <v>16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">
      <c r="A102" s="6"/>
      <c r="B102" s="55" t="s">
        <v>51</v>
      </c>
      <c r="C102" s="56" t="s">
        <v>91</v>
      </c>
      <c r="D102" s="56" t="s">
        <v>92</v>
      </c>
      <c r="E102" s="56" t="s">
        <v>41</v>
      </c>
      <c r="F102" s="57">
        <v>0.01</v>
      </c>
      <c r="G102" s="64">
        <f t="shared" ref="G102:G121" si="9">IFERROR(VLOOKUP(E102,$Q$12:$R$17,2,FALSE),"-")</f>
        <v>27572.848333333335</v>
      </c>
      <c r="H102" s="64">
        <f t="shared" ref="H102:H121" si="10">IFERROR(G102*L102,"-")</f>
        <v>27572.848333333335</v>
      </c>
      <c r="I102" s="56" t="s">
        <v>21</v>
      </c>
      <c r="J102" s="56" t="s">
        <v>22</v>
      </c>
      <c r="K102" s="56" t="s">
        <v>45</v>
      </c>
      <c r="L102" s="57">
        <v>1</v>
      </c>
      <c r="M102" s="58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">
      <c r="A103" s="6"/>
      <c r="B103" s="65" t="s">
        <v>58</v>
      </c>
      <c r="C103" s="26" t="s">
        <v>133</v>
      </c>
      <c r="D103" s="26" t="s">
        <v>134</v>
      </c>
      <c r="E103" s="16" t="s">
        <v>33</v>
      </c>
      <c r="F103" s="17">
        <v>0.01</v>
      </c>
      <c r="G103" s="18">
        <f t="shared" si="9"/>
        <v>23980.092500000002</v>
      </c>
      <c r="H103" s="18">
        <f t="shared" si="10"/>
        <v>23980.092500000002</v>
      </c>
      <c r="I103" s="26" t="s">
        <v>21</v>
      </c>
      <c r="J103" s="26" t="s">
        <v>22</v>
      </c>
      <c r="K103" s="26" t="s">
        <v>23</v>
      </c>
      <c r="L103" s="21">
        <v>1</v>
      </c>
      <c r="M103" s="2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">
      <c r="A104" s="6"/>
      <c r="B104" s="65" t="s">
        <v>39</v>
      </c>
      <c r="C104" s="26"/>
      <c r="D104" s="26"/>
      <c r="E104" s="16" t="s">
        <v>39</v>
      </c>
      <c r="F104" s="17"/>
      <c r="G104" s="18" t="str">
        <f t="shared" si="9"/>
        <v>-</v>
      </c>
      <c r="H104" s="18" t="str">
        <f t="shared" si="10"/>
        <v>-</v>
      </c>
      <c r="I104" s="26" t="s">
        <v>39</v>
      </c>
      <c r="J104" s="26" t="s">
        <v>39</v>
      </c>
      <c r="K104" s="26" t="s">
        <v>39</v>
      </c>
      <c r="L104" s="21"/>
      <c r="M104" s="2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">
      <c r="A105" s="6"/>
      <c r="B105" s="65" t="s">
        <v>39</v>
      </c>
      <c r="C105" s="26"/>
      <c r="D105" s="26"/>
      <c r="E105" s="16" t="s">
        <v>39</v>
      </c>
      <c r="F105" s="17"/>
      <c r="G105" s="18" t="str">
        <f t="shared" si="9"/>
        <v>-</v>
      </c>
      <c r="H105" s="18" t="str">
        <f t="shared" si="10"/>
        <v>-</v>
      </c>
      <c r="I105" s="26" t="s">
        <v>39</v>
      </c>
      <c r="J105" s="26" t="s">
        <v>39</v>
      </c>
      <c r="K105" s="26" t="s">
        <v>39</v>
      </c>
      <c r="L105" s="21"/>
      <c r="M105" s="2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">
      <c r="A106" s="6"/>
      <c r="B106" s="65" t="s">
        <v>39</v>
      </c>
      <c r="C106" s="26"/>
      <c r="D106" s="26"/>
      <c r="E106" s="16" t="s">
        <v>39</v>
      </c>
      <c r="F106" s="17"/>
      <c r="G106" s="18" t="str">
        <f t="shared" si="9"/>
        <v>-</v>
      </c>
      <c r="H106" s="18" t="str">
        <f t="shared" si="10"/>
        <v>-</v>
      </c>
      <c r="I106" s="26" t="s">
        <v>39</v>
      </c>
      <c r="J106" s="26" t="s">
        <v>39</v>
      </c>
      <c r="K106" s="26" t="s">
        <v>39</v>
      </c>
      <c r="L106" s="21"/>
      <c r="M106" s="2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">
      <c r="A107" s="6"/>
      <c r="B107" s="65" t="s">
        <v>39</v>
      </c>
      <c r="C107" s="26"/>
      <c r="D107" s="26"/>
      <c r="E107" s="16" t="s">
        <v>39</v>
      </c>
      <c r="F107" s="17"/>
      <c r="G107" s="18" t="str">
        <f t="shared" si="9"/>
        <v>-</v>
      </c>
      <c r="H107" s="18" t="str">
        <f t="shared" si="10"/>
        <v>-</v>
      </c>
      <c r="I107" s="26" t="s">
        <v>39</v>
      </c>
      <c r="J107" s="26" t="s">
        <v>39</v>
      </c>
      <c r="K107" s="26" t="s">
        <v>39</v>
      </c>
      <c r="L107" s="21"/>
      <c r="M107" s="2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">
      <c r="A108" s="6"/>
      <c r="B108" s="65" t="s">
        <v>39</v>
      </c>
      <c r="C108" s="26"/>
      <c r="D108" s="26"/>
      <c r="E108" s="16" t="s">
        <v>39</v>
      </c>
      <c r="F108" s="17"/>
      <c r="G108" s="18" t="str">
        <f t="shared" si="9"/>
        <v>-</v>
      </c>
      <c r="H108" s="18" t="str">
        <f t="shared" si="10"/>
        <v>-</v>
      </c>
      <c r="I108" s="26" t="s">
        <v>39</v>
      </c>
      <c r="J108" s="26" t="s">
        <v>39</v>
      </c>
      <c r="K108" s="26" t="s">
        <v>39</v>
      </c>
      <c r="L108" s="21"/>
      <c r="M108" s="24"/>
      <c r="N108" s="3"/>
      <c r="O108" s="43" t="s">
        <v>50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">
      <c r="A109" s="6"/>
      <c r="B109" s="65" t="s">
        <v>39</v>
      </c>
      <c r="C109" s="26"/>
      <c r="D109" s="26"/>
      <c r="E109" s="16" t="s">
        <v>39</v>
      </c>
      <c r="F109" s="17"/>
      <c r="G109" s="18" t="str">
        <f t="shared" si="9"/>
        <v>-</v>
      </c>
      <c r="H109" s="18" t="str">
        <f t="shared" si="10"/>
        <v>-</v>
      </c>
      <c r="I109" s="26" t="s">
        <v>39</v>
      </c>
      <c r="J109" s="26" t="s">
        <v>39</v>
      </c>
      <c r="K109" s="26" t="s">
        <v>39</v>
      </c>
      <c r="L109" s="21"/>
      <c r="M109" s="24"/>
      <c r="N109" s="3"/>
      <c r="O109" s="9">
        <f>IFERROR(AVERAGE(F101:F121),"-")</f>
        <v>0.01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">
      <c r="A110" s="6"/>
      <c r="B110" s="65" t="s">
        <v>39</v>
      </c>
      <c r="C110" s="26"/>
      <c r="D110" s="26"/>
      <c r="E110" s="16" t="s">
        <v>39</v>
      </c>
      <c r="F110" s="17"/>
      <c r="G110" s="18" t="str">
        <f t="shared" si="9"/>
        <v>-</v>
      </c>
      <c r="H110" s="18" t="str">
        <f t="shared" si="10"/>
        <v>-</v>
      </c>
      <c r="I110" s="26" t="s">
        <v>39</v>
      </c>
      <c r="J110" s="26" t="s">
        <v>39</v>
      </c>
      <c r="K110" s="26" t="s">
        <v>39</v>
      </c>
      <c r="L110" s="21"/>
      <c r="M110" s="2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75" customHeight="1" x14ac:dyDescent="0.2">
      <c r="A111" s="6"/>
      <c r="B111" s="65" t="s">
        <v>39</v>
      </c>
      <c r="C111" s="26"/>
      <c r="D111" s="26"/>
      <c r="E111" s="16" t="s">
        <v>39</v>
      </c>
      <c r="F111" s="17"/>
      <c r="G111" s="18" t="str">
        <f t="shared" si="9"/>
        <v>-</v>
      </c>
      <c r="H111" s="18" t="str">
        <f t="shared" si="10"/>
        <v>-</v>
      </c>
      <c r="I111" s="26" t="s">
        <v>39</v>
      </c>
      <c r="J111" s="26" t="s">
        <v>39</v>
      </c>
      <c r="K111" s="26" t="s">
        <v>39</v>
      </c>
      <c r="L111" s="21"/>
      <c r="M111" s="6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3.5" customHeight="1" x14ac:dyDescent="0.2">
      <c r="A112" s="6"/>
      <c r="B112" s="65" t="s">
        <v>39</v>
      </c>
      <c r="C112" s="26"/>
      <c r="D112" s="26"/>
      <c r="E112" s="16" t="s">
        <v>39</v>
      </c>
      <c r="F112" s="17"/>
      <c r="G112" s="18" t="str">
        <f t="shared" si="9"/>
        <v>-</v>
      </c>
      <c r="H112" s="18" t="str">
        <f t="shared" si="10"/>
        <v>-</v>
      </c>
      <c r="I112" s="26" t="s">
        <v>39</v>
      </c>
      <c r="J112" s="26" t="s">
        <v>39</v>
      </c>
      <c r="K112" s="26" t="s">
        <v>39</v>
      </c>
      <c r="L112" s="21"/>
      <c r="M112" s="2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">
      <c r="A113" s="6"/>
      <c r="B113" s="65" t="s">
        <v>39</v>
      </c>
      <c r="C113" s="26"/>
      <c r="D113" s="26"/>
      <c r="E113" s="16" t="s">
        <v>39</v>
      </c>
      <c r="F113" s="17"/>
      <c r="G113" s="18" t="str">
        <f t="shared" si="9"/>
        <v>-</v>
      </c>
      <c r="H113" s="18" t="str">
        <f t="shared" si="10"/>
        <v>-</v>
      </c>
      <c r="I113" s="26" t="s">
        <v>39</v>
      </c>
      <c r="J113" s="26" t="s">
        <v>39</v>
      </c>
      <c r="K113" s="26" t="s">
        <v>39</v>
      </c>
      <c r="L113" s="21"/>
      <c r="M113" s="2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75" customHeight="1" x14ac:dyDescent="0.2">
      <c r="A114" s="6"/>
      <c r="B114" s="65" t="s">
        <v>39</v>
      </c>
      <c r="C114" s="26"/>
      <c r="D114" s="26"/>
      <c r="E114" s="16" t="s">
        <v>39</v>
      </c>
      <c r="F114" s="17"/>
      <c r="G114" s="18" t="str">
        <f t="shared" si="9"/>
        <v>-</v>
      </c>
      <c r="H114" s="18" t="str">
        <f t="shared" si="10"/>
        <v>-</v>
      </c>
      <c r="I114" s="26" t="s">
        <v>39</v>
      </c>
      <c r="J114" s="26" t="s">
        <v>39</v>
      </c>
      <c r="K114" s="26" t="s">
        <v>39</v>
      </c>
      <c r="L114" s="21"/>
      <c r="M114" s="2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3.5" customHeight="1" x14ac:dyDescent="0.2">
      <c r="A115" s="6"/>
      <c r="B115" s="65" t="s">
        <v>39</v>
      </c>
      <c r="C115" s="26"/>
      <c r="D115" s="26"/>
      <c r="E115" s="16" t="s">
        <v>39</v>
      </c>
      <c r="F115" s="17"/>
      <c r="G115" s="18" t="str">
        <f t="shared" si="9"/>
        <v>-</v>
      </c>
      <c r="H115" s="18" t="str">
        <f t="shared" si="10"/>
        <v>-</v>
      </c>
      <c r="I115" s="26" t="s">
        <v>39</v>
      </c>
      <c r="J115" s="26" t="s">
        <v>39</v>
      </c>
      <c r="K115" s="26" t="s">
        <v>39</v>
      </c>
      <c r="L115" s="21"/>
      <c r="M115" s="2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">
      <c r="A116" s="6"/>
      <c r="B116" s="65" t="s">
        <v>39</v>
      </c>
      <c r="C116" s="26"/>
      <c r="D116" s="26"/>
      <c r="E116" s="16" t="s">
        <v>39</v>
      </c>
      <c r="F116" s="17"/>
      <c r="G116" s="18" t="str">
        <f t="shared" si="9"/>
        <v>-</v>
      </c>
      <c r="H116" s="18" t="str">
        <f t="shared" si="10"/>
        <v>-</v>
      </c>
      <c r="I116" s="26" t="s">
        <v>39</v>
      </c>
      <c r="J116" s="26" t="s">
        <v>39</v>
      </c>
      <c r="K116" s="26" t="s">
        <v>39</v>
      </c>
      <c r="L116" s="21"/>
      <c r="M116" s="2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6"/>
      <c r="B117" s="65" t="s">
        <v>39</v>
      </c>
      <c r="C117" s="26"/>
      <c r="D117" s="26"/>
      <c r="E117" s="16" t="s">
        <v>39</v>
      </c>
      <c r="F117" s="17"/>
      <c r="G117" s="18" t="str">
        <f t="shared" si="9"/>
        <v>-</v>
      </c>
      <c r="H117" s="18" t="str">
        <f t="shared" si="10"/>
        <v>-</v>
      </c>
      <c r="I117" s="26" t="s">
        <v>39</v>
      </c>
      <c r="J117" s="26" t="s">
        <v>39</v>
      </c>
      <c r="K117" s="26" t="s">
        <v>39</v>
      </c>
      <c r="L117" s="21"/>
      <c r="M117" s="2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">
      <c r="A118" s="6"/>
      <c r="B118" s="65" t="s">
        <v>39</v>
      </c>
      <c r="C118" s="26"/>
      <c r="D118" s="26"/>
      <c r="E118" s="16" t="s">
        <v>39</v>
      </c>
      <c r="F118" s="17"/>
      <c r="G118" s="18" t="str">
        <f t="shared" si="9"/>
        <v>-</v>
      </c>
      <c r="H118" s="18" t="str">
        <f t="shared" si="10"/>
        <v>-</v>
      </c>
      <c r="I118" s="26" t="s">
        <v>39</v>
      </c>
      <c r="J118" s="26" t="s">
        <v>39</v>
      </c>
      <c r="K118" s="26" t="s">
        <v>39</v>
      </c>
      <c r="L118" s="21"/>
      <c r="M118" s="2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">
      <c r="A119" s="6"/>
      <c r="B119" s="65" t="s">
        <v>39</v>
      </c>
      <c r="C119" s="26"/>
      <c r="D119" s="26"/>
      <c r="E119" s="16" t="s">
        <v>39</v>
      </c>
      <c r="F119" s="17"/>
      <c r="G119" s="18" t="str">
        <f t="shared" si="9"/>
        <v>-</v>
      </c>
      <c r="H119" s="18" t="str">
        <f t="shared" si="10"/>
        <v>-</v>
      </c>
      <c r="I119" s="26" t="s">
        <v>39</v>
      </c>
      <c r="J119" s="26" t="s">
        <v>39</v>
      </c>
      <c r="K119" s="26" t="s">
        <v>39</v>
      </c>
      <c r="L119" s="21"/>
      <c r="M119" s="2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">
      <c r="A120" s="6"/>
      <c r="B120" s="65" t="s">
        <v>39</v>
      </c>
      <c r="C120" s="26"/>
      <c r="D120" s="26"/>
      <c r="E120" s="16" t="s">
        <v>39</v>
      </c>
      <c r="F120" s="17"/>
      <c r="G120" s="18" t="str">
        <f t="shared" si="9"/>
        <v>-</v>
      </c>
      <c r="H120" s="18" t="str">
        <f t="shared" si="10"/>
        <v>-</v>
      </c>
      <c r="I120" s="26" t="s">
        <v>39</v>
      </c>
      <c r="J120" s="26" t="s">
        <v>39</v>
      </c>
      <c r="K120" s="26" t="s">
        <v>39</v>
      </c>
      <c r="L120" s="21"/>
      <c r="M120" s="2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">
      <c r="A121" s="6"/>
      <c r="B121" s="59" t="s">
        <v>39</v>
      </c>
      <c r="C121" s="46"/>
      <c r="D121" s="46"/>
      <c r="E121" s="47" t="s">
        <v>39</v>
      </c>
      <c r="F121" s="48"/>
      <c r="G121" s="49" t="str">
        <f t="shared" si="9"/>
        <v>-</v>
      </c>
      <c r="H121" s="49" t="str">
        <f t="shared" si="10"/>
        <v>-</v>
      </c>
      <c r="I121" s="46" t="s">
        <v>39</v>
      </c>
      <c r="J121" s="26" t="s">
        <v>39</v>
      </c>
      <c r="K121" s="46" t="s">
        <v>39</v>
      </c>
      <c r="L121" s="50"/>
      <c r="M121" s="5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x14ac:dyDescent="0.2">
      <c r="A122" s="6"/>
      <c r="B122" s="52" t="s">
        <v>52</v>
      </c>
      <c r="C122" s="11" t="s">
        <v>6</v>
      </c>
      <c r="D122" s="11" t="s">
        <v>7</v>
      </c>
      <c r="E122" s="11" t="s">
        <v>53</v>
      </c>
      <c r="F122" s="11" t="s">
        <v>9</v>
      </c>
      <c r="G122" s="53"/>
      <c r="H122" s="53"/>
      <c r="I122" s="11" t="s">
        <v>12</v>
      </c>
      <c r="J122" s="54" t="s">
        <v>13</v>
      </c>
      <c r="K122" s="11" t="s">
        <v>14</v>
      </c>
      <c r="L122" s="11" t="s">
        <v>15</v>
      </c>
      <c r="M122" s="12" t="s">
        <v>16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">
      <c r="A123" s="6"/>
      <c r="B123" s="55"/>
      <c r="C123" s="56"/>
      <c r="D123" s="56"/>
      <c r="E123" s="56"/>
      <c r="F123" s="57"/>
      <c r="G123" s="49"/>
      <c r="H123" s="49"/>
      <c r="I123" s="56"/>
      <c r="J123" s="26"/>
      <c r="K123" s="56"/>
      <c r="L123" s="57"/>
      <c r="M123" s="5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">
      <c r="A124" s="6"/>
      <c r="B124" s="59" t="s">
        <v>39</v>
      </c>
      <c r="C124" s="46"/>
      <c r="D124" s="46"/>
      <c r="E124" s="46"/>
      <c r="F124" s="50"/>
      <c r="G124" s="49" t="str">
        <f>IFERROR(VLOOKUP(E124,$Q$12:$R$18,2,FALSE),"-")</f>
        <v>-</v>
      </c>
      <c r="H124" s="49" t="str">
        <f>IFERROR(G124*L124,"-")</f>
        <v>-</v>
      </c>
      <c r="I124" s="46"/>
      <c r="J124" s="46" t="s">
        <v>39</v>
      </c>
      <c r="K124" s="46"/>
      <c r="L124" s="50"/>
      <c r="M124" s="5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">
      <c r="A125" s="6"/>
      <c r="B125" s="7"/>
      <c r="C125" s="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x14ac:dyDescent="0.2">
      <c r="A126" s="6"/>
      <c r="B126" s="153" t="s">
        <v>2</v>
      </c>
      <c r="C126" s="154" t="s">
        <v>93</v>
      </c>
      <c r="D126" s="154"/>
      <c r="E126" s="154"/>
      <c r="F126" s="154"/>
      <c r="G126" s="154"/>
      <c r="H126" s="154"/>
      <c r="I126" s="154"/>
      <c r="J126" s="6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x14ac:dyDescent="0.2">
      <c r="A127" s="6"/>
      <c r="B127" s="153"/>
      <c r="C127" s="154"/>
      <c r="D127" s="154"/>
      <c r="E127" s="154"/>
      <c r="F127" s="154"/>
      <c r="G127" s="154"/>
      <c r="H127" s="154"/>
      <c r="I127" s="154"/>
      <c r="J127" s="6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x14ac:dyDescent="0.2">
      <c r="A128" s="6"/>
      <c r="B128" s="10" t="s">
        <v>5</v>
      </c>
      <c r="C128" s="11" t="s">
        <v>6</v>
      </c>
      <c r="D128" s="11" t="s">
        <v>7</v>
      </c>
      <c r="E128" s="11" t="s">
        <v>8</v>
      </c>
      <c r="F128" s="11" t="s">
        <v>9</v>
      </c>
      <c r="G128" s="11" t="s">
        <v>10</v>
      </c>
      <c r="H128" s="11" t="s">
        <v>11</v>
      </c>
      <c r="I128" s="11" t="s">
        <v>12</v>
      </c>
      <c r="J128" s="54" t="s">
        <v>13</v>
      </c>
      <c r="K128" s="11" t="s">
        <v>14</v>
      </c>
      <c r="L128" s="11" t="s">
        <v>15</v>
      </c>
      <c r="M128" s="12" t="s">
        <v>16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">
      <c r="A129" s="6"/>
      <c r="B129" s="55" t="s">
        <v>51</v>
      </c>
      <c r="C129" s="56" t="s">
        <v>94</v>
      </c>
      <c r="D129" s="56" t="s">
        <v>95</v>
      </c>
      <c r="E129" s="56" t="s">
        <v>33</v>
      </c>
      <c r="F129" s="57">
        <v>5.0000000000000001E-3</v>
      </c>
      <c r="G129" s="64">
        <f t="shared" ref="G129:G148" si="11">IFERROR(VLOOKUP(E129,$Q$12:$R$17,2,FALSE),"-")</f>
        <v>23980.092500000002</v>
      </c>
      <c r="H129" s="64">
        <f t="shared" ref="H129:H148" si="12">IFERROR(G129*L129,"-")</f>
        <v>23980.092500000002</v>
      </c>
      <c r="I129" s="56" t="s">
        <v>21</v>
      </c>
      <c r="J129" s="26" t="s">
        <v>22</v>
      </c>
      <c r="K129" s="56" t="s">
        <v>23</v>
      </c>
      <c r="L129" s="57">
        <v>1</v>
      </c>
      <c r="M129" s="5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">
      <c r="A130" s="6"/>
      <c r="B130" s="65" t="s">
        <v>51</v>
      </c>
      <c r="C130" s="26" t="s">
        <v>96</v>
      </c>
      <c r="D130" s="26" t="s">
        <v>123</v>
      </c>
      <c r="E130" s="16" t="s">
        <v>33</v>
      </c>
      <c r="F130" s="17">
        <v>5.0000000000000001E-3</v>
      </c>
      <c r="G130" s="18">
        <f t="shared" si="11"/>
        <v>23980.092500000002</v>
      </c>
      <c r="H130" s="18">
        <f t="shared" si="12"/>
        <v>23980.092500000002</v>
      </c>
      <c r="I130" s="26" t="s">
        <v>21</v>
      </c>
      <c r="J130" s="26" t="s">
        <v>48</v>
      </c>
      <c r="K130" s="26" t="s">
        <v>23</v>
      </c>
      <c r="L130" s="21">
        <v>1</v>
      </c>
      <c r="M130" s="2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">
      <c r="A131" s="6"/>
      <c r="B131" s="65" t="s">
        <v>39</v>
      </c>
      <c r="C131" s="26"/>
      <c r="D131" s="26"/>
      <c r="E131" s="16" t="s">
        <v>39</v>
      </c>
      <c r="F131" s="17"/>
      <c r="G131" s="18" t="str">
        <f t="shared" si="11"/>
        <v>-</v>
      </c>
      <c r="H131" s="18" t="str">
        <f t="shared" si="12"/>
        <v>-</v>
      </c>
      <c r="I131" s="26" t="s">
        <v>39</v>
      </c>
      <c r="J131" s="26" t="s">
        <v>39</v>
      </c>
      <c r="K131" s="26" t="s">
        <v>39</v>
      </c>
      <c r="L131" s="21"/>
      <c r="M131" s="2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">
      <c r="A132" s="6"/>
      <c r="B132" s="65" t="s">
        <v>39</v>
      </c>
      <c r="C132" s="26"/>
      <c r="D132" s="26"/>
      <c r="E132" s="16" t="s">
        <v>39</v>
      </c>
      <c r="F132" s="17"/>
      <c r="G132" s="18" t="str">
        <f t="shared" si="11"/>
        <v>-</v>
      </c>
      <c r="H132" s="18" t="str">
        <f t="shared" si="12"/>
        <v>-</v>
      </c>
      <c r="I132" s="26"/>
      <c r="J132" s="26"/>
      <c r="K132" s="26" t="s">
        <v>39</v>
      </c>
      <c r="L132" s="21"/>
      <c r="M132" s="24"/>
      <c r="N132" s="3"/>
      <c r="O132" s="43" t="s">
        <v>50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">
      <c r="A133" s="6"/>
      <c r="B133" s="65" t="s">
        <v>39</v>
      </c>
      <c r="C133" s="26"/>
      <c r="D133" s="26"/>
      <c r="E133" s="16" t="s">
        <v>39</v>
      </c>
      <c r="F133" s="17"/>
      <c r="G133" s="18" t="str">
        <f t="shared" si="11"/>
        <v>-</v>
      </c>
      <c r="H133" s="18" t="str">
        <f t="shared" si="12"/>
        <v>-</v>
      </c>
      <c r="I133" s="26" t="s">
        <v>39</v>
      </c>
      <c r="J133" s="26" t="s">
        <v>39</v>
      </c>
      <c r="K133" s="26" t="s">
        <v>39</v>
      </c>
      <c r="L133" s="21"/>
      <c r="M133" s="24"/>
      <c r="N133" s="3"/>
      <c r="O133" s="9">
        <f>IFERROR(AVERAGE(F128:F148),"-")</f>
        <v>5.0000000000000001E-3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">
      <c r="A134" s="6"/>
      <c r="B134" s="65" t="s">
        <v>39</v>
      </c>
      <c r="C134" s="26"/>
      <c r="D134" s="26"/>
      <c r="E134" s="16" t="s">
        <v>39</v>
      </c>
      <c r="F134" s="17"/>
      <c r="G134" s="18" t="str">
        <f t="shared" si="11"/>
        <v>-</v>
      </c>
      <c r="H134" s="18" t="str">
        <f t="shared" si="12"/>
        <v>-</v>
      </c>
      <c r="I134" s="26" t="s">
        <v>39</v>
      </c>
      <c r="J134" s="26" t="s">
        <v>39</v>
      </c>
      <c r="K134" s="26" t="s">
        <v>39</v>
      </c>
      <c r="L134" s="21"/>
      <c r="M134" s="2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75" customHeight="1" x14ac:dyDescent="0.2">
      <c r="A135" s="6"/>
      <c r="B135" s="65" t="s">
        <v>39</v>
      </c>
      <c r="C135" s="26"/>
      <c r="D135" s="26"/>
      <c r="E135" s="16" t="s">
        <v>39</v>
      </c>
      <c r="F135" s="17"/>
      <c r="G135" s="18" t="str">
        <f t="shared" si="11"/>
        <v>-</v>
      </c>
      <c r="H135" s="18" t="str">
        <f t="shared" si="12"/>
        <v>-</v>
      </c>
      <c r="I135" s="26" t="s">
        <v>39</v>
      </c>
      <c r="J135" s="26" t="s">
        <v>39</v>
      </c>
      <c r="K135" s="26" t="s">
        <v>39</v>
      </c>
      <c r="L135" s="21"/>
      <c r="M135" s="2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3.5" customHeight="1" x14ac:dyDescent="0.2">
      <c r="A136" s="6"/>
      <c r="B136" s="65" t="s">
        <v>39</v>
      </c>
      <c r="C136" s="26"/>
      <c r="D136" s="26"/>
      <c r="E136" s="16" t="s">
        <v>39</v>
      </c>
      <c r="F136" s="17"/>
      <c r="G136" s="18" t="str">
        <f t="shared" si="11"/>
        <v>-</v>
      </c>
      <c r="H136" s="18" t="str">
        <f t="shared" si="12"/>
        <v>-</v>
      </c>
      <c r="I136" s="26" t="s">
        <v>39</v>
      </c>
      <c r="J136" s="26" t="s">
        <v>39</v>
      </c>
      <c r="K136" s="26" t="s">
        <v>39</v>
      </c>
      <c r="L136" s="21"/>
      <c r="M136" s="2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">
      <c r="A137" s="6"/>
      <c r="B137" s="65" t="s">
        <v>39</v>
      </c>
      <c r="C137" s="26"/>
      <c r="D137" s="26"/>
      <c r="E137" s="16" t="s">
        <v>39</v>
      </c>
      <c r="F137" s="17"/>
      <c r="G137" s="18" t="str">
        <f t="shared" si="11"/>
        <v>-</v>
      </c>
      <c r="H137" s="18" t="str">
        <f t="shared" si="12"/>
        <v>-</v>
      </c>
      <c r="I137" s="26" t="s">
        <v>39</v>
      </c>
      <c r="J137" s="26" t="s">
        <v>39</v>
      </c>
      <c r="K137" s="26" t="s">
        <v>39</v>
      </c>
      <c r="L137" s="21"/>
      <c r="M137" s="2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75" customHeight="1" x14ac:dyDescent="0.2">
      <c r="A138" s="6"/>
      <c r="B138" s="65" t="s">
        <v>39</v>
      </c>
      <c r="C138" s="26"/>
      <c r="D138" s="26"/>
      <c r="E138" s="16" t="s">
        <v>39</v>
      </c>
      <c r="F138" s="17"/>
      <c r="G138" s="18" t="str">
        <f t="shared" si="11"/>
        <v>-</v>
      </c>
      <c r="H138" s="18" t="str">
        <f t="shared" si="12"/>
        <v>-</v>
      </c>
      <c r="I138" s="26" t="s">
        <v>39</v>
      </c>
      <c r="J138" s="26" t="s">
        <v>39</v>
      </c>
      <c r="K138" s="26" t="s">
        <v>39</v>
      </c>
      <c r="L138" s="21"/>
      <c r="M138" s="6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3.5" customHeight="1" x14ac:dyDescent="0.2">
      <c r="A139" s="6"/>
      <c r="B139" s="65" t="s">
        <v>39</v>
      </c>
      <c r="C139" s="26"/>
      <c r="D139" s="26"/>
      <c r="E139" s="16" t="s">
        <v>39</v>
      </c>
      <c r="F139" s="17"/>
      <c r="G139" s="18" t="str">
        <f t="shared" si="11"/>
        <v>-</v>
      </c>
      <c r="H139" s="18" t="str">
        <f t="shared" si="12"/>
        <v>-</v>
      </c>
      <c r="I139" s="26" t="s">
        <v>39</v>
      </c>
      <c r="J139" s="26" t="s">
        <v>39</v>
      </c>
      <c r="K139" s="26" t="s">
        <v>39</v>
      </c>
      <c r="L139" s="21"/>
      <c r="M139" s="2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2">
      <c r="A140" s="6"/>
      <c r="B140" s="65" t="s">
        <v>39</v>
      </c>
      <c r="C140" s="26"/>
      <c r="D140" s="26"/>
      <c r="E140" s="16" t="s">
        <v>39</v>
      </c>
      <c r="F140" s="17"/>
      <c r="G140" s="18" t="str">
        <f t="shared" si="11"/>
        <v>-</v>
      </c>
      <c r="H140" s="18" t="str">
        <f t="shared" si="12"/>
        <v>-</v>
      </c>
      <c r="I140" s="26" t="s">
        <v>39</v>
      </c>
      <c r="J140" s="26" t="s">
        <v>39</v>
      </c>
      <c r="K140" s="26" t="s">
        <v>39</v>
      </c>
      <c r="L140" s="21"/>
      <c r="M140" s="2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2">
      <c r="A141" s="6"/>
      <c r="B141" s="65" t="s">
        <v>39</v>
      </c>
      <c r="C141" s="26"/>
      <c r="D141" s="26"/>
      <c r="E141" s="16" t="s">
        <v>39</v>
      </c>
      <c r="F141" s="17"/>
      <c r="G141" s="18" t="str">
        <f t="shared" si="11"/>
        <v>-</v>
      </c>
      <c r="H141" s="18" t="str">
        <f t="shared" si="12"/>
        <v>-</v>
      </c>
      <c r="I141" s="26" t="s">
        <v>39</v>
      </c>
      <c r="J141" s="26" t="s">
        <v>39</v>
      </c>
      <c r="K141" s="26" t="s">
        <v>39</v>
      </c>
      <c r="L141" s="21"/>
      <c r="M141" s="2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2">
      <c r="A142" s="6"/>
      <c r="B142" s="65" t="s">
        <v>39</v>
      </c>
      <c r="C142" s="26"/>
      <c r="D142" s="26"/>
      <c r="E142" s="16" t="s">
        <v>39</v>
      </c>
      <c r="F142" s="17"/>
      <c r="G142" s="18" t="str">
        <f t="shared" si="11"/>
        <v>-</v>
      </c>
      <c r="H142" s="18" t="str">
        <f t="shared" si="12"/>
        <v>-</v>
      </c>
      <c r="I142" s="26" t="s">
        <v>39</v>
      </c>
      <c r="J142" s="26" t="s">
        <v>39</v>
      </c>
      <c r="K142" s="26" t="s">
        <v>39</v>
      </c>
      <c r="L142" s="21"/>
      <c r="M142" s="2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2">
      <c r="A143" s="6"/>
      <c r="B143" s="65" t="s">
        <v>39</v>
      </c>
      <c r="C143" s="26"/>
      <c r="D143" s="26"/>
      <c r="E143" s="16" t="s">
        <v>39</v>
      </c>
      <c r="F143" s="17"/>
      <c r="G143" s="18" t="str">
        <f t="shared" si="11"/>
        <v>-</v>
      </c>
      <c r="H143" s="18" t="str">
        <f t="shared" si="12"/>
        <v>-</v>
      </c>
      <c r="I143" s="26" t="s">
        <v>39</v>
      </c>
      <c r="J143" s="26" t="s">
        <v>39</v>
      </c>
      <c r="K143" s="26" t="s">
        <v>39</v>
      </c>
      <c r="L143" s="21"/>
      <c r="M143" s="2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2">
      <c r="A144" s="6"/>
      <c r="B144" s="65" t="s">
        <v>39</v>
      </c>
      <c r="C144" s="26"/>
      <c r="D144" s="26"/>
      <c r="E144" s="16" t="s">
        <v>39</v>
      </c>
      <c r="F144" s="17"/>
      <c r="G144" s="18" t="str">
        <f t="shared" si="11"/>
        <v>-</v>
      </c>
      <c r="H144" s="18" t="str">
        <f t="shared" si="12"/>
        <v>-</v>
      </c>
      <c r="I144" s="26" t="s">
        <v>39</v>
      </c>
      <c r="J144" s="26" t="s">
        <v>39</v>
      </c>
      <c r="K144" s="26" t="s">
        <v>39</v>
      </c>
      <c r="L144" s="21"/>
      <c r="M144" s="2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2">
      <c r="A145" s="6"/>
      <c r="B145" s="65" t="s">
        <v>39</v>
      </c>
      <c r="C145" s="26"/>
      <c r="D145" s="26"/>
      <c r="E145" s="16" t="s">
        <v>39</v>
      </c>
      <c r="F145" s="17"/>
      <c r="G145" s="18" t="str">
        <f t="shared" si="11"/>
        <v>-</v>
      </c>
      <c r="H145" s="18" t="str">
        <f t="shared" si="12"/>
        <v>-</v>
      </c>
      <c r="I145" s="26" t="s">
        <v>39</v>
      </c>
      <c r="J145" s="26" t="s">
        <v>39</v>
      </c>
      <c r="K145" s="26" t="s">
        <v>39</v>
      </c>
      <c r="L145" s="21"/>
      <c r="M145" s="2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2">
      <c r="A146" s="6"/>
      <c r="B146" s="65" t="s">
        <v>39</v>
      </c>
      <c r="C146" s="26"/>
      <c r="D146" s="26"/>
      <c r="E146" s="16" t="s">
        <v>39</v>
      </c>
      <c r="F146" s="17"/>
      <c r="G146" s="18" t="str">
        <f t="shared" si="11"/>
        <v>-</v>
      </c>
      <c r="H146" s="18" t="str">
        <f t="shared" si="12"/>
        <v>-</v>
      </c>
      <c r="I146" s="26" t="s">
        <v>39</v>
      </c>
      <c r="J146" s="26" t="s">
        <v>39</v>
      </c>
      <c r="K146" s="26" t="s">
        <v>39</v>
      </c>
      <c r="L146" s="21"/>
      <c r="M146" s="2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2">
      <c r="A147" s="6"/>
      <c r="B147" s="65" t="s">
        <v>39</v>
      </c>
      <c r="C147" s="26"/>
      <c r="D147" s="26"/>
      <c r="E147" s="16" t="s">
        <v>39</v>
      </c>
      <c r="F147" s="17"/>
      <c r="G147" s="18" t="str">
        <f t="shared" si="11"/>
        <v>-</v>
      </c>
      <c r="H147" s="18" t="str">
        <f t="shared" si="12"/>
        <v>-</v>
      </c>
      <c r="I147" s="26" t="s">
        <v>39</v>
      </c>
      <c r="J147" s="26" t="s">
        <v>39</v>
      </c>
      <c r="K147" s="26" t="s">
        <v>39</v>
      </c>
      <c r="L147" s="21"/>
      <c r="M147" s="2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2">
      <c r="A148" s="6"/>
      <c r="B148" s="59" t="s">
        <v>39</v>
      </c>
      <c r="C148" s="46"/>
      <c r="D148" s="46"/>
      <c r="E148" s="47" t="s">
        <v>39</v>
      </c>
      <c r="F148" s="48"/>
      <c r="G148" s="49" t="str">
        <f t="shared" si="11"/>
        <v>-</v>
      </c>
      <c r="H148" s="49" t="str">
        <f t="shared" si="12"/>
        <v>-</v>
      </c>
      <c r="I148" s="46" t="s">
        <v>39</v>
      </c>
      <c r="J148" s="26" t="s">
        <v>39</v>
      </c>
      <c r="K148" s="46" t="s">
        <v>39</v>
      </c>
      <c r="L148" s="50"/>
      <c r="M148" s="5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x14ac:dyDescent="0.2">
      <c r="A149" s="6"/>
      <c r="B149" s="52" t="s">
        <v>52</v>
      </c>
      <c r="C149" s="11" t="s">
        <v>6</v>
      </c>
      <c r="D149" s="11" t="s">
        <v>7</v>
      </c>
      <c r="E149" s="11" t="s">
        <v>53</v>
      </c>
      <c r="F149" s="11" t="s">
        <v>9</v>
      </c>
      <c r="G149" s="53"/>
      <c r="H149" s="53"/>
      <c r="I149" s="11" t="s">
        <v>12</v>
      </c>
      <c r="J149" s="70" t="s">
        <v>13</v>
      </c>
      <c r="K149" s="11" t="s">
        <v>14</v>
      </c>
      <c r="L149" s="11" t="s">
        <v>15</v>
      </c>
      <c r="M149" s="12" t="s">
        <v>16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2">
      <c r="A150" s="6"/>
      <c r="B150" s="55"/>
      <c r="C150" s="56"/>
      <c r="D150" s="56"/>
      <c r="E150" s="56"/>
      <c r="F150" s="57"/>
      <c r="G150" s="49"/>
      <c r="H150" s="49"/>
      <c r="I150" s="56"/>
      <c r="J150" s="26"/>
      <c r="K150" s="56"/>
      <c r="L150" s="57"/>
      <c r="M150" s="58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2">
      <c r="A151" s="6"/>
      <c r="B151" s="59" t="s">
        <v>39</v>
      </c>
      <c r="C151" s="46"/>
      <c r="D151" s="46"/>
      <c r="E151" s="46"/>
      <c r="F151" s="50"/>
      <c r="G151" s="49" t="str">
        <f>IFERROR(VLOOKUP(E151,$Q$12:$R$18,2,FALSE),"-")</f>
        <v>-</v>
      </c>
      <c r="H151" s="49" t="str">
        <f>IFERROR(G151*L151,"-")</f>
        <v>-</v>
      </c>
      <c r="I151" s="46"/>
      <c r="J151" s="46" t="s">
        <v>39</v>
      </c>
      <c r="K151" s="46"/>
      <c r="L151" s="50"/>
      <c r="M151" s="5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2">
      <c r="A152" s="6"/>
      <c r="B152" s="7"/>
      <c r="C152" s="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x14ac:dyDescent="0.2">
      <c r="A153" s="6"/>
      <c r="B153" s="153" t="s">
        <v>2</v>
      </c>
      <c r="C153" s="154" t="s">
        <v>97</v>
      </c>
      <c r="D153" s="154"/>
      <c r="E153" s="154"/>
      <c r="F153" s="154"/>
      <c r="G153" s="154"/>
      <c r="H153" s="154"/>
      <c r="I153" s="154"/>
      <c r="J153" s="68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x14ac:dyDescent="0.2">
      <c r="A154" s="6"/>
      <c r="B154" s="153"/>
      <c r="C154" s="154"/>
      <c r="D154" s="154"/>
      <c r="E154" s="154"/>
      <c r="F154" s="154"/>
      <c r="G154" s="154"/>
      <c r="H154" s="154"/>
      <c r="I154" s="154"/>
      <c r="J154" s="6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x14ac:dyDescent="0.2">
      <c r="A155" s="6"/>
      <c r="B155" s="10" t="s">
        <v>5</v>
      </c>
      <c r="C155" s="11" t="s">
        <v>6</v>
      </c>
      <c r="D155" s="11" t="s">
        <v>7</v>
      </c>
      <c r="E155" s="11" t="s">
        <v>8</v>
      </c>
      <c r="F155" s="11" t="s">
        <v>9</v>
      </c>
      <c r="G155" s="11" t="s">
        <v>10</v>
      </c>
      <c r="H155" s="11" t="s">
        <v>11</v>
      </c>
      <c r="I155" s="11" t="s">
        <v>12</v>
      </c>
      <c r="J155" s="54" t="s">
        <v>13</v>
      </c>
      <c r="K155" s="11" t="s">
        <v>14</v>
      </c>
      <c r="L155" s="11" t="s">
        <v>15</v>
      </c>
      <c r="M155" s="12" t="s">
        <v>16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2">
      <c r="A156" s="6"/>
      <c r="B156" s="55" t="s">
        <v>51</v>
      </c>
      <c r="C156" s="56" t="s">
        <v>98</v>
      </c>
      <c r="D156" s="56" t="s">
        <v>99</v>
      </c>
      <c r="E156" s="56" t="s">
        <v>41</v>
      </c>
      <c r="F156" s="57">
        <v>5.0000000000000001E-3</v>
      </c>
      <c r="G156" s="64">
        <f t="shared" ref="G156:G175" si="13">IFERROR(VLOOKUP(E156,$Q$12:$R$17,2,FALSE),"-")</f>
        <v>27572.848333333335</v>
      </c>
      <c r="H156" s="64">
        <f t="shared" ref="H156:H175" si="14">IFERROR(G156*L156,"-")</f>
        <v>27572.848333333335</v>
      </c>
      <c r="I156" s="56" t="s">
        <v>21</v>
      </c>
      <c r="J156" s="26" t="s">
        <v>22</v>
      </c>
      <c r="K156" s="56" t="s">
        <v>23</v>
      </c>
      <c r="L156" s="57">
        <v>1</v>
      </c>
      <c r="M156" s="58"/>
      <c r="N156" s="3"/>
      <c r="O156" s="43" t="s">
        <v>50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2">
      <c r="A157" s="6"/>
      <c r="B157" s="65" t="s">
        <v>64</v>
      </c>
      <c r="C157" s="26" t="s">
        <v>80</v>
      </c>
      <c r="D157" s="26" t="s">
        <v>100</v>
      </c>
      <c r="E157" s="16" t="s">
        <v>20</v>
      </c>
      <c r="F157" s="17">
        <v>5.0000000000000001E-3</v>
      </c>
      <c r="G157" s="18">
        <f t="shared" si="13"/>
        <v>22039.409166666665</v>
      </c>
      <c r="H157" s="18">
        <f t="shared" si="14"/>
        <v>22039.409166666665</v>
      </c>
      <c r="I157" s="26" t="s">
        <v>21</v>
      </c>
      <c r="J157" s="26" t="s">
        <v>22</v>
      </c>
      <c r="K157" s="26" t="s">
        <v>45</v>
      </c>
      <c r="L157" s="21">
        <v>1</v>
      </c>
      <c r="M157" s="24"/>
      <c r="N157" s="3"/>
      <c r="O157" s="9">
        <f>IFERROR(AVERAGE(F155:F175),"-")</f>
        <v>5.0000000000000001E-3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2">
      <c r="A158" s="6"/>
      <c r="B158" s="65" t="s">
        <v>17</v>
      </c>
      <c r="C158" s="26" t="s">
        <v>96</v>
      </c>
      <c r="D158" s="26" t="s">
        <v>123</v>
      </c>
      <c r="E158" s="16" t="s">
        <v>33</v>
      </c>
      <c r="F158" s="17">
        <v>5.0000000000000001E-3</v>
      </c>
      <c r="G158" s="18">
        <f t="shared" si="13"/>
        <v>23980.092500000002</v>
      </c>
      <c r="H158" s="18">
        <f t="shared" si="14"/>
        <v>23980.092500000002</v>
      </c>
      <c r="I158" s="26" t="s">
        <v>21</v>
      </c>
      <c r="J158" s="26" t="s">
        <v>22</v>
      </c>
      <c r="K158" s="26" t="s">
        <v>45</v>
      </c>
      <c r="L158" s="21">
        <v>1</v>
      </c>
      <c r="M158" s="2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75" customHeight="1" x14ac:dyDescent="0.2">
      <c r="A159" s="6"/>
      <c r="B159" s="65" t="s">
        <v>39</v>
      </c>
      <c r="C159" s="26"/>
      <c r="D159" s="26"/>
      <c r="E159" s="16" t="s">
        <v>39</v>
      </c>
      <c r="F159" s="17"/>
      <c r="G159" s="18" t="str">
        <f t="shared" si="13"/>
        <v>-</v>
      </c>
      <c r="H159" s="18" t="str">
        <f t="shared" si="14"/>
        <v>-</v>
      </c>
      <c r="I159" s="26" t="s">
        <v>39</v>
      </c>
      <c r="J159" s="26" t="s">
        <v>39</v>
      </c>
      <c r="K159" s="26" t="s">
        <v>39</v>
      </c>
      <c r="L159" s="21"/>
      <c r="M159" s="2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3.5" customHeight="1" x14ac:dyDescent="0.2">
      <c r="A160" s="6"/>
      <c r="B160" s="65" t="s">
        <v>39</v>
      </c>
      <c r="C160" s="26"/>
      <c r="D160" s="26"/>
      <c r="E160" s="16" t="s">
        <v>39</v>
      </c>
      <c r="F160" s="17"/>
      <c r="G160" s="18" t="str">
        <f t="shared" si="13"/>
        <v>-</v>
      </c>
      <c r="H160" s="18" t="str">
        <f t="shared" si="14"/>
        <v>-</v>
      </c>
      <c r="I160" s="26" t="s">
        <v>39</v>
      </c>
      <c r="J160" s="26" t="s">
        <v>39</v>
      </c>
      <c r="K160" s="26" t="s">
        <v>39</v>
      </c>
      <c r="L160" s="21"/>
      <c r="M160" s="2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2">
      <c r="A161" s="6"/>
      <c r="B161" s="65" t="s">
        <v>39</v>
      </c>
      <c r="C161" s="26"/>
      <c r="D161" s="26"/>
      <c r="E161" s="16" t="s">
        <v>39</v>
      </c>
      <c r="F161" s="17"/>
      <c r="G161" s="18" t="str">
        <f t="shared" si="13"/>
        <v>-</v>
      </c>
      <c r="H161" s="18" t="str">
        <f t="shared" si="14"/>
        <v>-</v>
      </c>
      <c r="I161" s="26" t="s">
        <v>39</v>
      </c>
      <c r="J161" s="26" t="s">
        <v>39</v>
      </c>
      <c r="K161" s="26" t="s">
        <v>39</v>
      </c>
      <c r="L161" s="21"/>
      <c r="M161" s="2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75" customHeight="1" x14ac:dyDescent="0.2">
      <c r="A162" s="6"/>
      <c r="B162" s="65" t="s">
        <v>39</v>
      </c>
      <c r="C162" s="26"/>
      <c r="D162" s="26"/>
      <c r="E162" s="16" t="s">
        <v>39</v>
      </c>
      <c r="F162" s="17"/>
      <c r="G162" s="18" t="str">
        <f t="shared" si="13"/>
        <v>-</v>
      </c>
      <c r="H162" s="18" t="str">
        <f t="shared" si="14"/>
        <v>-</v>
      </c>
      <c r="I162" s="26" t="s">
        <v>39</v>
      </c>
      <c r="J162" s="26" t="s">
        <v>39</v>
      </c>
      <c r="K162" s="26" t="s">
        <v>39</v>
      </c>
      <c r="L162" s="21"/>
      <c r="M162" s="2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3.5" customHeight="1" x14ac:dyDescent="0.2">
      <c r="A163" s="6"/>
      <c r="B163" s="65" t="s">
        <v>39</v>
      </c>
      <c r="C163" s="26"/>
      <c r="D163" s="26"/>
      <c r="E163" s="16" t="s">
        <v>39</v>
      </c>
      <c r="F163" s="17"/>
      <c r="G163" s="18" t="str">
        <f t="shared" si="13"/>
        <v>-</v>
      </c>
      <c r="H163" s="18" t="str">
        <f t="shared" si="14"/>
        <v>-</v>
      </c>
      <c r="I163" s="26" t="s">
        <v>39</v>
      </c>
      <c r="J163" s="26" t="s">
        <v>39</v>
      </c>
      <c r="K163" s="26" t="s">
        <v>39</v>
      </c>
      <c r="L163" s="21"/>
      <c r="M163" s="2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2">
      <c r="A164" s="6"/>
      <c r="B164" s="65" t="s">
        <v>39</v>
      </c>
      <c r="C164" s="26"/>
      <c r="D164" s="26"/>
      <c r="E164" s="16" t="s">
        <v>39</v>
      </c>
      <c r="F164" s="17"/>
      <c r="G164" s="18" t="str">
        <f t="shared" si="13"/>
        <v>-</v>
      </c>
      <c r="H164" s="18" t="str">
        <f t="shared" si="14"/>
        <v>-</v>
      </c>
      <c r="I164" s="26" t="s">
        <v>39</v>
      </c>
      <c r="J164" s="26" t="s">
        <v>39</v>
      </c>
      <c r="K164" s="26" t="s">
        <v>39</v>
      </c>
      <c r="L164" s="21"/>
      <c r="M164" s="2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2">
      <c r="A165" s="6"/>
      <c r="B165" s="65" t="s">
        <v>39</v>
      </c>
      <c r="C165" s="26"/>
      <c r="D165" s="26"/>
      <c r="E165" s="16" t="s">
        <v>39</v>
      </c>
      <c r="F165" s="17"/>
      <c r="G165" s="18" t="str">
        <f t="shared" si="13"/>
        <v>-</v>
      </c>
      <c r="H165" s="18" t="str">
        <f t="shared" si="14"/>
        <v>-</v>
      </c>
      <c r="I165" s="26" t="s">
        <v>39</v>
      </c>
      <c r="J165" s="26" t="s">
        <v>39</v>
      </c>
      <c r="K165" s="26" t="s">
        <v>39</v>
      </c>
      <c r="L165" s="21"/>
      <c r="M165" s="6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2">
      <c r="A166" s="6"/>
      <c r="B166" s="65" t="s">
        <v>39</v>
      </c>
      <c r="C166" s="26"/>
      <c r="D166" s="26"/>
      <c r="E166" s="16" t="s">
        <v>39</v>
      </c>
      <c r="F166" s="17"/>
      <c r="G166" s="18" t="str">
        <f t="shared" si="13"/>
        <v>-</v>
      </c>
      <c r="H166" s="18" t="str">
        <f t="shared" si="14"/>
        <v>-</v>
      </c>
      <c r="I166" s="26" t="s">
        <v>39</v>
      </c>
      <c r="J166" s="26" t="s">
        <v>39</v>
      </c>
      <c r="K166" s="26" t="s">
        <v>39</v>
      </c>
      <c r="L166" s="21"/>
      <c r="M166" s="2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2">
      <c r="A167" s="6"/>
      <c r="B167" s="65" t="s">
        <v>39</v>
      </c>
      <c r="C167" s="26"/>
      <c r="D167" s="26"/>
      <c r="E167" s="16" t="s">
        <v>39</v>
      </c>
      <c r="F167" s="17"/>
      <c r="G167" s="18" t="str">
        <f t="shared" si="13"/>
        <v>-</v>
      </c>
      <c r="H167" s="18" t="str">
        <f t="shared" si="14"/>
        <v>-</v>
      </c>
      <c r="I167" s="26" t="s">
        <v>39</v>
      </c>
      <c r="J167" s="26" t="s">
        <v>39</v>
      </c>
      <c r="K167" s="26" t="s">
        <v>39</v>
      </c>
      <c r="L167" s="21"/>
      <c r="M167" s="2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2">
      <c r="A168" s="6"/>
      <c r="B168" s="65" t="s">
        <v>39</v>
      </c>
      <c r="C168" s="26"/>
      <c r="D168" s="26"/>
      <c r="E168" s="16" t="s">
        <v>39</v>
      </c>
      <c r="F168" s="17"/>
      <c r="G168" s="18" t="str">
        <f t="shared" si="13"/>
        <v>-</v>
      </c>
      <c r="H168" s="18" t="str">
        <f t="shared" si="14"/>
        <v>-</v>
      </c>
      <c r="I168" s="26" t="s">
        <v>39</v>
      </c>
      <c r="J168" s="26" t="s">
        <v>39</v>
      </c>
      <c r="K168" s="26" t="s">
        <v>39</v>
      </c>
      <c r="L168" s="21"/>
      <c r="M168" s="2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2">
      <c r="A169" s="6"/>
      <c r="B169" s="65" t="s">
        <v>39</v>
      </c>
      <c r="C169" s="26"/>
      <c r="D169" s="26"/>
      <c r="E169" s="16" t="s">
        <v>39</v>
      </c>
      <c r="F169" s="17"/>
      <c r="G169" s="18" t="str">
        <f t="shared" si="13"/>
        <v>-</v>
      </c>
      <c r="H169" s="18" t="str">
        <f t="shared" si="14"/>
        <v>-</v>
      </c>
      <c r="I169" s="26" t="s">
        <v>39</v>
      </c>
      <c r="J169" s="26" t="s">
        <v>39</v>
      </c>
      <c r="K169" s="26" t="s">
        <v>39</v>
      </c>
      <c r="L169" s="21"/>
      <c r="M169" s="2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2">
      <c r="A170" s="6"/>
      <c r="B170" s="65" t="s">
        <v>39</v>
      </c>
      <c r="C170" s="26"/>
      <c r="D170" s="26"/>
      <c r="E170" s="16" t="s">
        <v>39</v>
      </c>
      <c r="F170" s="17"/>
      <c r="G170" s="18" t="str">
        <f t="shared" si="13"/>
        <v>-</v>
      </c>
      <c r="H170" s="18" t="str">
        <f t="shared" si="14"/>
        <v>-</v>
      </c>
      <c r="I170" s="26" t="s">
        <v>39</v>
      </c>
      <c r="J170" s="26" t="s">
        <v>39</v>
      </c>
      <c r="K170" s="26" t="s">
        <v>39</v>
      </c>
      <c r="L170" s="21"/>
      <c r="M170" s="2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2">
      <c r="A171" s="6"/>
      <c r="B171" s="65" t="s">
        <v>39</v>
      </c>
      <c r="C171" s="26"/>
      <c r="D171" s="26"/>
      <c r="E171" s="16" t="s">
        <v>39</v>
      </c>
      <c r="F171" s="17"/>
      <c r="G171" s="18" t="str">
        <f t="shared" si="13"/>
        <v>-</v>
      </c>
      <c r="H171" s="18" t="str">
        <f t="shared" si="14"/>
        <v>-</v>
      </c>
      <c r="I171" s="26" t="s">
        <v>39</v>
      </c>
      <c r="J171" s="26" t="s">
        <v>39</v>
      </c>
      <c r="K171" s="26" t="s">
        <v>39</v>
      </c>
      <c r="L171" s="21"/>
      <c r="M171" s="2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2">
      <c r="A172" s="6"/>
      <c r="B172" s="65" t="s">
        <v>39</v>
      </c>
      <c r="C172" s="26"/>
      <c r="D172" s="26"/>
      <c r="E172" s="16" t="s">
        <v>39</v>
      </c>
      <c r="F172" s="17"/>
      <c r="G172" s="18" t="str">
        <f t="shared" si="13"/>
        <v>-</v>
      </c>
      <c r="H172" s="18" t="str">
        <f t="shared" si="14"/>
        <v>-</v>
      </c>
      <c r="I172" s="26" t="s">
        <v>39</v>
      </c>
      <c r="J172" s="26" t="s">
        <v>39</v>
      </c>
      <c r="K172" s="26" t="s">
        <v>39</v>
      </c>
      <c r="L172" s="21"/>
      <c r="M172" s="2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2">
      <c r="A173" s="6"/>
      <c r="B173" s="65" t="s">
        <v>39</v>
      </c>
      <c r="C173" s="26"/>
      <c r="D173" s="26"/>
      <c r="E173" s="16" t="s">
        <v>39</v>
      </c>
      <c r="F173" s="17"/>
      <c r="G173" s="18" t="str">
        <f t="shared" si="13"/>
        <v>-</v>
      </c>
      <c r="H173" s="18" t="str">
        <f t="shared" si="14"/>
        <v>-</v>
      </c>
      <c r="I173" s="26" t="s">
        <v>39</v>
      </c>
      <c r="J173" s="26" t="s">
        <v>39</v>
      </c>
      <c r="K173" s="26" t="s">
        <v>39</v>
      </c>
      <c r="L173" s="21"/>
      <c r="M173" s="2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2">
      <c r="A174" s="6"/>
      <c r="B174" s="65" t="s">
        <v>39</v>
      </c>
      <c r="C174" s="26"/>
      <c r="D174" s="26"/>
      <c r="E174" s="16" t="s">
        <v>39</v>
      </c>
      <c r="F174" s="17"/>
      <c r="G174" s="18" t="str">
        <f t="shared" si="13"/>
        <v>-</v>
      </c>
      <c r="H174" s="18" t="str">
        <f t="shared" si="14"/>
        <v>-</v>
      </c>
      <c r="I174" s="26" t="s">
        <v>39</v>
      </c>
      <c r="J174" s="26" t="s">
        <v>39</v>
      </c>
      <c r="K174" s="26" t="s">
        <v>39</v>
      </c>
      <c r="L174" s="21"/>
      <c r="M174" s="2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2">
      <c r="A175" s="6"/>
      <c r="B175" s="59" t="s">
        <v>39</v>
      </c>
      <c r="C175" s="46"/>
      <c r="D175" s="46"/>
      <c r="E175" s="47" t="s">
        <v>39</v>
      </c>
      <c r="F175" s="48"/>
      <c r="G175" s="49" t="str">
        <f t="shared" si="13"/>
        <v>-</v>
      </c>
      <c r="H175" s="49" t="str">
        <f t="shared" si="14"/>
        <v>-</v>
      </c>
      <c r="I175" s="46" t="s">
        <v>39</v>
      </c>
      <c r="J175" s="26" t="s">
        <v>39</v>
      </c>
      <c r="K175" s="46" t="s">
        <v>39</v>
      </c>
      <c r="L175" s="50"/>
      <c r="M175" s="5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x14ac:dyDescent="0.2">
      <c r="A176" s="6"/>
      <c r="B176" s="52" t="s">
        <v>52</v>
      </c>
      <c r="C176" s="11" t="s">
        <v>6</v>
      </c>
      <c r="D176" s="11" t="s">
        <v>7</v>
      </c>
      <c r="E176" s="11" t="s">
        <v>53</v>
      </c>
      <c r="F176" s="11" t="s">
        <v>9</v>
      </c>
      <c r="G176" s="53"/>
      <c r="H176" s="53"/>
      <c r="I176" s="11" t="s">
        <v>12</v>
      </c>
      <c r="J176" s="70" t="s">
        <v>13</v>
      </c>
      <c r="K176" s="11" t="s">
        <v>14</v>
      </c>
      <c r="L176" s="11" t="s">
        <v>15</v>
      </c>
      <c r="M176" s="12" t="s">
        <v>16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2">
      <c r="A177" s="6"/>
      <c r="B177" s="55"/>
      <c r="C177" s="56"/>
      <c r="D177" s="56"/>
      <c r="E177" s="56"/>
      <c r="F177" s="57"/>
      <c r="G177" s="49"/>
      <c r="H177" s="49"/>
      <c r="I177" s="56"/>
      <c r="J177" s="26"/>
      <c r="K177" s="56"/>
      <c r="L177" s="57"/>
      <c r="M177" s="58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2">
      <c r="A178" s="6"/>
      <c r="B178" s="59" t="s">
        <v>39</v>
      </c>
      <c r="C178" s="46"/>
      <c r="D178" s="46"/>
      <c r="E178" s="46"/>
      <c r="F178" s="50"/>
      <c r="G178" s="49" t="str">
        <f>IFERROR(VLOOKUP(E178,$Q$12:$R$18,2,FALSE),"-")</f>
        <v>-</v>
      </c>
      <c r="H178" s="49" t="str">
        <f>IFERROR(G178*L178,"-")</f>
        <v>-</v>
      </c>
      <c r="I178" s="46"/>
      <c r="J178" s="46" t="s">
        <v>39</v>
      </c>
      <c r="K178" s="46"/>
      <c r="L178" s="50"/>
      <c r="M178" s="5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2">
      <c r="A179" s="6"/>
      <c r="B179" s="7"/>
      <c r="C179" s="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x14ac:dyDescent="0.2">
      <c r="A180" s="6"/>
      <c r="B180" s="153" t="s">
        <v>2</v>
      </c>
      <c r="C180" s="154">
        <v>8</v>
      </c>
      <c r="D180" s="154"/>
      <c r="E180" s="154"/>
      <c r="F180" s="154"/>
      <c r="G180" s="154"/>
      <c r="H180" s="154"/>
      <c r="I180" s="154"/>
      <c r="J180" s="68"/>
      <c r="K180" s="3"/>
      <c r="L180" s="3"/>
      <c r="M180" s="3"/>
      <c r="N180" s="3"/>
      <c r="O180" s="43" t="s">
        <v>50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x14ac:dyDescent="0.2">
      <c r="A181" s="6"/>
      <c r="B181" s="153"/>
      <c r="C181" s="154"/>
      <c r="D181" s="154"/>
      <c r="E181" s="154"/>
      <c r="F181" s="154"/>
      <c r="G181" s="154"/>
      <c r="H181" s="154"/>
      <c r="I181" s="154"/>
      <c r="J181" s="68"/>
      <c r="K181" s="3"/>
      <c r="L181" s="3"/>
      <c r="M181" s="3"/>
      <c r="N181" s="3"/>
      <c r="O181" s="9" t="str">
        <f>IFERROR(AVERAGE(F182:F202),"-")</f>
        <v>-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5.75" x14ac:dyDescent="0.2">
      <c r="A182" s="6"/>
      <c r="B182" s="10" t="s">
        <v>5</v>
      </c>
      <c r="C182" s="11" t="s">
        <v>6</v>
      </c>
      <c r="D182" s="11" t="s">
        <v>7</v>
      </c>
      <c r="E182" s="11" t="s">
        <v>8</v>
      </c>
      <c r="F182" s="11" t="s">
        <v>9</v>
      </c>
      <c r="G182" s="11" t="s">
        <v>10</v>
      </c>
      <c r="H182" s="11" t="s">
        <v>11</v>
      </c>
      <c r="I182" s="11" t="s">
        <v>12</v>
      </c>
      <c r="J182" s="11" t="s">
        <v>13</v>
      </c>
      <c r="K182" s="11" t="s">
        <v>14</v>
      </c>
      <c r="L182" s="11" t="s">
        <v>15</v>
      </c>
      <c r="M182" s="12" t="s">
        <v>16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75" customHeight="1" x14ac:dyDescent="0.2">
      <c r="A183" s="6"/>
      <c r="B183" s="65" t="s">
        <v>39</v>
      </c>
      <c r="C183" s="26"/>
      <c r="D183" s="26"/>
      <c r="E183" s="16" t="s">
        <v>39</v>
      </c>
      <c r="F183" s="17"/>
      <c r="G183" s="18" t="str">
        <f t="shared" ref="G183:G202" si="15">IFERROR(VLOOKUP(E183,$Q$12:$R$17,2,FALSE),"-")</f>
        <v>-</v>
      </c>
      <c r="H183" s="18" t="str">
        <f t="shared" ref="H183:H202" si="16">IFERROR(G183*L183,"-")</f>
        <v>-</v>
      </c>
      <c r="I183" s="26" t="s">
        <v>39</v>
      </c>
      <c r="J183" s="26" t="s">
        <v>39</v>
      </c>
      <c r="K183" s="26" t="s">
        <v>39</v>
      </c>
      <c r="L183" s="21"/>
      <c r="M183" s="2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3.5" customHeight="1" x14ac:dyDescent="0.2">
      <c r="A184" s="6"/>
      <c r="B184" s="65" t="s">
        <v>39</v>
      </c>
      <c r="C184" s="26"/>
      <c r="D184" s="26"/>
      <c r="E184" s="16" t="s">
        <v>39</v>
      </c>
      <c r="F184" s="17"/>
      <c r="G184" s="18" t="str">
        <f t="shared" si="15"/>
        <v>-</v>
      </c>
      <c r="H184" s="18" t="str">
        <f t="shared" si="16"/>
        <v>-</v>
      </c>
      <c r="I184" s="26" t="s">
        <v>39</v>
      </c>
      <c r="J184" s="26" t="s">
        <v>39</v>
      </c>
      <c r="K184" s="26" t="s">
        <v>39</v>
      </c>
      <c r="L184" s="21"/>
      <c r="M184" s="2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2">
      <c r="A185" s="6"/>
      <c r="B185" s="65" t="s">
        <v>39</v>
      </c>
      <c r="C185" s="26"/>
      <c r="D185" s="26"/>
      <c r="E185" s="16" t="s">
        <v>39</v>
      </c>
      <c r="F185" s="17"/>
      <c r="G185" s="18" t="str">
        <f t="shared" si="15"/>
        <v>-</v>
      </c>
      <c r="H185" s="18" t="str">
        <f t="shared" si="16"/>
        <v>-</v>
      </c>
      <c r="I185" s="26" t="s">
        <v>39</v>
      </c>
      <c r="J185" s="26" t="s">
        <v>39</v>
      </c>
      <c r="K185" s="26" t="s">
        <v>39</v>
      </c>
      <c r="L185" s="21"/>
      <c r="M185" s="2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75" customHeight="1" x14ac:dyDescent="0.2">
      <c r="A186" s="6"/>
      <c r="B186" s="65" t="s">
        <v>39</v>
      </c>
      <c r="C186" s="26"/>
      <c r="D186" s="26"/>
      <c r="E186" s="16" t="s">
        <v>39</v>
      </c>
      <c r="F186" s="17"/>
      <c r="G186" s="18" t="str">
        <f t="shared" si="15"/>
        <v>-</v>
      </c>
      <c r="H186" s="18" t="str">
        <f t="shared" si="16"/>
        <v>-</v>
      </c>
      <c r="I186" s="26" t="s">
        <v>39</v>
      </c>
      <c r="J186" s="26" t="s">
        <v>39</v>
      </c>
      <c r="K186" s="26" t="s">
        <v>39</v>
      </c>
      <c r="L186" s="21"/>
      <c r="M186" s="2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3.5" customHeight="1" x14ac:dyDescent="0.2">
      <c r="A187" s="6"/>
      <c r="B187" s="65" t="s">
        <v>39</v>
      </c>
      <c r="C187" s="26"/>
      <c r="D187" s="26"/>
      <c r="E187" s="16" t="s">
        <v>39</v>
      </c>
      <c r="F187" s="17"/>
      <c r="G187" s="18" t="str">
        <f t="shared" si="15"/>
        <v>-</v>
      </c>
      <c r="H187" s="18" t="str">
        <f t="shared" si="16"/>
        <v>-</v>
      </c>
      <c r="I187" s="26" t="s">
        <v>39</v>
      </c>
      <c r="J187" s="26" t="s">
        <v>39</v>
      </c>
      <c r="K187" s="26" t="s">
        <v>39</v>
      </c>
      <c r="L187" s="21"/>
      <c r="M187" s="2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2">
      <c r="A188" s="6"/>
      <c r="B188" s="65" t="s">
        <v>39</v>
      </c>
      <c r="C188" s="26"/>
      <c r="D188" s="26"/>
      <c r="E188" s="16" t="s">
        <v>39</v>
      </c>
      <c r="F188" s="17"/>
      <c r="G188" s="18" t="str">
        <f t="shared" si="15"/>
        <v>-</v>
      </c>
      <c r="H188" s="18" t="str">
        <f t="shared" si="16"/>
        <v>-</v>
      </c>
      <c r="I188" s="26" t="s">
        <v>39</v>
      </c>
      <c r="J188" s="26" t="s">
        <v>39</v>
      </c>
      <c r="K188" s="26" t="s">
        <v>39</v>
      </c>
      <c r="L188" s="21"/>
      <c r="M188" s="2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2">
      <c r="A189" s="6"/>
      <c r="B189" s="65" t="s">
        <v>39</v>
      </c>
      <c r="C189" s="26"/>
      <c r="D189" s="26"/>
      <c r="E189" s="16" t="s">
        <v>39</v>
      </c>
      <c r="F189" s="17"/>
      <c r="G189" s="18" t="str">
        <f t="shared" si="15"/>
        <v>-</v>
      </c>
      <c r="H189" s="18" t="str">
        <f t="shared" si="16"/>
        <v>-</v>
      </c>
      <c r="I189" s="26" t="s">
        <v>39</v>
      </c>
      <c r="J189" s="26" t="s">
        <v>39</v>
      </c>
      <c r="K189" s="26" t="s">
        <v>39</v>
      </c>
      <c r="L189" s="21"/>
      <c r="M189" s="2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2">
      <c r="A190" s="6"/>
      <c r="B190" s="65" t="s">
        <v>39</v>
      </c>
      <c r="C190" s="26"/>
      <c r="D190" s="26"/>
      <c r="E190" s="16" t="s">
        <v>39</v>
      </c>
      <c r="F190" s="17"/>
      <c r="G190" s="18" t="str">
        <f t="shared" si="15"/>
        <v>-</v>
      </c>
      <c r="H190" s="18" t="str">
        <f t="shared" si="16"/>
        <v>-</v>
      </c>
      <c r="I190" s="26" t="s">
        <v>39</v>
      </c>
      <c r="J190" s="26" t="s">
        <v>39</v>
      </c>
      <c r="K190" s="26" t="s">
        <v>39</v>
      </c>
      <c r="L190" s="21"/>
      <c r="M190" s="2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2">
      <c r="A191" s="6"/>
      <c r="B191" s="65" t="s">
        <v>39</v>
      </c>
      <c r="C191" s="26"/>
      <c r="D191" s="26"/>
      <c r="E191" s="16" t="s">
        <v>39</v>
      </c>
      <c r="F191" s="17"/>
      <c r="G191" s="18" t="str">
        <f t="shared" si="15"/>
        <v>-</v>
      </c>
      <c r="H191" s="18" t="str">
        <f t="shared" si="16"/>
        <v>-</v>
      </c>
      <c r="I191" s="26" t="s">
        <v>39</v>
      </c>
      <c r="J191" s="26" t="s">
        <v>39</v>
      </c>
      <c r="K191" s="26" t="s">
        <v>39</v>
      </c>
      <c r="L191" s="21"/>
      <c r="M191" s="2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2">
      <c r="A192" s="6"/>
      <c r="B192" s="65" t="s">
        <v>39</v>
      </c>
      <c r="C192" s="26"/>
      <c r="D192" s="26"/>
      <c r="E192" s="16" t="s">
        <v>39</v>
      </c>
      <c r="F192" s="17"/>
      <c r="G192" s="18" t="str">
        <f t="shared" si="15"/>
        <v>-</v>
      </c>
      <c r="H192" s="18" t="str">
        <f t="shared" si="16"/>
        <v>-</v>
      </c>
      <c r="I192" s="26" t="s">
        <v>39</v>
      </c>
      <c r="J192" s="26" t="s">
        <v>39</v>
      </c>
      <c r="K192" s="26" t="s">
        <v>39</v>
      </c>
      <c r="L192" s="21"/>
      <c r="M192" s="6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2">
      <c r="A193" s="6"/>
      <c r="B193" s="65" t="s">
        <v>39</v>
      </c>
      <c r="C193" s="26"/>
      <c r="D193" s="26"/>
      <c r="E193" s="16" t="s">
        <v>39</v>
      </c>
      <c r="F193" s="17"/>
      <c r="G193" s="18" t="str">
        <f t="shared" si="15"/>
        <v>-</v>
      </c>
      <c r="H193" s="18" t="str">
        <f t="shared" si="16"/>
        <v>-</v>
      </c>
      <c r="I193" s="26" t="s">
        <v>39</v>
      </c>
      <c r="J193" s="26" t="s">
        <v>39</v>
      </c>
      <c r="K193" s="26" t="s">
        <v>39</v>
      </c>
      <c r="L193" s="21"/>
      <c r="M193" s="2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2">
      <c r="A194" s="6"/>
      <c r="B194" s="65" t="s">
        <v>39</v>
      </c>
      <c r="C194" s="26"/>
      <c r="D194" s="26"/>
      <c r="E194" s="16" t="s">
        <v>39</v>
      </c>
      <c r="F194" s="17"/>
      <c r="G194" s="18" t="str">
        <f t="shared" si="15"/>
        <v>-</v>
      </c>
      <c r="H194" s="18" t="str">
        <f t="shared" si="16"/>
        <v>-</v>
      </c>
      <c r="I194" s="26" t="s">
        <v>39</v>
      </c>
      <c r="J194" s="26" t="s">
        <v>39</v>
      </c>
      <c r="K194" s="26" t="s">
        <v>39</v>
      </c>
      <c r="L194" s="21"/>
      <c r="M194" s="2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2">
      <c r="A195" s="6"/>
      <c r="B195" s="65" t="s">
        <v>39</v>
      </c>
      <c r="C195" s="26"/>
      <c r="D195" s="26"/>
      <c r="E195" s="16" t="s">
        <v>39</v>
      </c>
      <c r="F195" s="17"/>
      <c r="G195" s="18" t="str">
        <f t="shared" si="15"/>
        <v>-</v>
      </c>
      <c r="H195" s="18" t="str">
        <f t="shared" si="16"/>
        <v>-</v>
      </c>
      <c r="I195" s="26" t="s">
        <v>39</v>
      </c>
      <c r="J195" s="26" t="s">
        <v>39</v>
      </c>
      <c r="K195" s="26" t="s">
        <v>39</v>
      </c>
      <c r="L195" s="21"/>
      <c r="M195" s="2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2">
      <c r="A196" s="6"/>
      <c r="B196" s="65" t="s">
        <v>39</v>
      </c>
      <c r="C196" s="26"/>
      <c r="D196" s="26"/>
      <c r="E196" s="16" t="s">
        <v>39</v>
      </c>
      <c r="F196" s="17"/>
      <c r="G196" s="18" t="str">
        <f t="shared" si="15"/>
        <v>-</v>
      </c>
      <c r="H196" s="18" t="str">
        <f t="shared" si="16"/>
        <v>-</v>
      </c>
      <c r="I196" s="26" t="s">
        <v>39</v>
      </c>
      <c r="J196" s="26" t="s">
        <v>39</v>
      </c>
      <c r="K196" s="26" t="s">
        <v>39</v>
      </c>
      <c r="L196" s="21"/>
      <c r="M196" s="2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2">
      <c r="A197" s="6"/>
      <c r="B197" s="65" t="s">
        <v>39</v>
      </c>
      <c r="C197" s="26"/>
      <c r="D197" s="26"/>
      <c r="E197" s="16" t="s">
        <v>39</v>
      </c>
      <c r="F197" s="17"/>
      <c r="G197" s="18" t="str">
        <f t="shared" si="15"/>
        <v>-</v>
      </c>
      <c r="H197" s="18" t="str">
        <f t="shared" si="16"/>
        <v>-</v>
      </c>
      <c r="I197" s="26" t="s">
        <v>39</v>
      </c>
      <c r="J197" s="26" t="s">
        <v>39</v>
      </c>
      <c r="K197" s="26" t="s">
        <v>39</v>
      </c>
      <c r="L197" s="21"/>
      <c r="M197" s="2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2">
      <c r="A198" s="6"/>
      <c r="B198" s="65" t="s">
        <v>39</v>
      </c>
      <c r="C198" s="26"/>
      <c r="D198" s="26"/>
      <c r="E198" s="16" t="s">
        <v>39</v>
      </c>
      <c r="F198" s="17"/>
      <c r="G198" s="18" t="str">
        <f t="shared" si="15"/>
        <v>-</v>
      </c>
      <c r="H198" s="18" t="str">
        <f t="shared" si="16"/>
        <v>-</v>
      </c>
      <c r="I198" s="26" t="s">
        <v>39</v>
      </c>
      <c r="J198" s="26" t="s">
        <v>39</v>
      </c>
      <c r="K198" s="26" t="s">
        <v>39</v>
      </c>
      <c r="L198" s="21"/>
      <c r="M198" s="2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2">
      <c r="A199" s="6"/>
      <c r="B199" s="65" t="s">
        <v>39</v>
      </c>
      <c r="C199" s="26"/>
      <c r="D199" s="26"/>
      <c r="E199" s="16" t="s">
        <v>39</v>
      </c>
      <c r="F199" s="17"/>
      <c r="G199" s="18" t="str">
        <f t="shared" si="15"/>
        <v>-</v>
      </c>
      <c r="H199" s="18" t="str">
        <f t="shared" si="16"/>
        <v>-</v>
      </c>
      <c r="I199" s="26" t="s">
        <v>39</v>
      </c>
      <c r="J199" s="26" t="s">
        <v>39</v>
      </c>
      <c r="K199" s="26" t="s">
        <v>39</v>
      </c>
      <c r="L199" s="21"/>
      <c r="M199" s="2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2">
      <c r="A200" s="6"/>
      <c r="B200" s="65" t="s">
        <v>39</v>
      </c>
      <c r="C200" s="26"/>
      <c r="D200" s="26"/>
      <c r="E200" s="16" t="s">
        <v>39</v>
      </c>
      <c r="F200" s="17"/>
      <c r="G200" s="18" t="str">
        <f t="shared" si="15"/>
        <v>-</v>
      </c>
      <c r="H200" s="18" t="str">
        <f t="shared" si="16"/>
        <v>-</v>
      </c>
      <c r="I200" s="26" t="s">
        <v>39</v>
      </c>
      <c r="J200" s="26" t="s">
        <v>39</v>
      </c>
      <c r="K200" s="26" t="s">
        <v>39</v>
      </c>
      <c r="L200" s="21"/>
      <c r="M200" s="2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2">
      <c r="A201" s="6"/>
      <c r="B201" s="65" t="s">
        <v>39</v>
      </c>
      <c r="C201" s="26"/>
      <c r="D201" s="26"/>
      <c r="E201" s="16" t="s">
        <v>39</v>
      </c>
      <c r="F201" s="17"/>
      <c r="G201" s="18" t="str">
        <f t="shared" si="15"/>
        <v>-</v>
      </c>
      <c r="H201" s="18" t="str">
        <f t="shared" si="16"/>
        <v>-</v>
      </c>
      <c r="I201" s="26" t="s">
        <v>39</v>
      </c>
      <c r="J201" s="26" t="s">
        <v>39</v>
      </c>
      <c r="K201" s="26" t="s">
        <v>39</v>
      </c>
      <c r="L201" s="21"/>
      <c r="M201" s="2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2">
      <c r="A202" s="6"/>
      <c r="B202" s="59" t="s">
        <v>39</v>
      </c>
      <c r="C202" s="46"/>
      <c r="D202" s="46"/>
      <c r="E202" s="47" t="s">
        <v>39</v>
      </c>
      <c r="F202" s="48"/>
      <c r="G202" s="49" t="str">
        <f t="shared" si="15"/>
        <v>-</v>
      </c>
      <c r="H202" s="49" t="str">
        <f t="shared" si="16"/>
        <v>-</v>
      </c>
      <c r="I202" s="46" t="s">
        <v>39</v>
      </c>
      <c r="J202" s="26" t="s">
        <v>39</v>
      </c>
      <c r="K202" s="46" t="s">
        <v>39</v>
      </c>
      <c r="L202" s="50"/>
      <c r="M202" s="5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5.75" x14ac:dyDescent="0.2">
      <c r="A203" s="6"/>
      <c r="B203" s="52" t="s">
        <v>52</v>
      </c>
      <c r="C203" s="11" t="s">
        <v>6</v>
      </c>
      <c r="D203" s="11" t="s">
        <v>7</v>
      </c>
      <c r="E203" s="11" t="s">
        <v>53</v>
      </c>
      <c r="F203" s="11" t="s">
        <v>9</v>
      </c>
      <c r="G203" s="53"/>
      <c r="H203" s="53"/>
      <c r="I203" s="11" t="s">
        <v>12</v>
      </c>
      <c r="J203" s="54" t="s">
        <v>13</v>
      </c>
      <c r="K203" s="11" t="s">
        <v>14</v>
      </c>
      <c r="L203" s="11" t="s">
        <v>15</v>
      </c>
      <c r="M203" s="12" t="s">
        <v>16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2">
      <c r="A204" s="6"/>
      <c r="B204" s="55"/>
      <c r="C204" s="56"/>
      <c r="D204" s="56"/>
      <c r="E204" s="56"/>
      <c r="F204" s="57"/>
      <c r="G204" s="49"/>
      <c r="H204" s="49"/>
      <c r="I204" s="56"/>
      <c r="J204" s="26"/>
      <c r="K204" s="56"/>
      <c r="L204" s="57"/>
      <c r="M204" s="58"/>
      <c r="N204" s="3"/>
      <c r="O204" s="4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2">
      <c r="A205" s="6"/>
      <c r="B205" s="59" t="s">
        <v>39</v>
      </c>
      <c r="C205" s="46"/>
      <c r="D205" s="46"/>
      <c r="E205" s="46"/>
      <c r="F205" s="50"/>
      <c r="G205" s="49" t="str">
        <f>IFERROR(VLOOKUP(E205,$Q$12:$R$18,2,FALSE),"-")</f>
        <v>-</v>
      </c>
      <c r="H205" s="49" t="str">
        <f>IFERROR(G205*L205,"-")</f>
        <v>-</v>
      </c>
      <c r="I205" s="46"/>
      <c r="J205" s="46" t="s">
        <v>39</v>
      </c>
      <c r="K205" s="46"/>
      <c r="L205" s="50"/>
      <c r="M205" s="51"/>
      <c r="N205" s="3"/>
      <c r="O205" s="9" t="str">
        <f>IFERROR(AVERAGE(F209:F229),"-")</f>
        <v>-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2">
      <c r="A206" s="6"/>
      <c r="B206" s="7"/>
      <c r="C206" s="6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75" customHeight="1" x14ac:dyDescent="0.2">
      <c r="A207" s="6"/>
      <c r="B207" s="153" t="s">
        <v>2</v>
      </c>
      <c r="C207" s="154">
        <v>9</v>
      </c>
      <c r="D207" s="154"/>
      <c r="E207" s="154"/>
      <c r="F207" s="154"/>
      <c r="G207" s="154"/>
      <c r="H207" s="154"/>
      <c r="I207" s="154"/>
      <c r="J207" s="6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3.5" customHeight="1" x14ac:dyDescent="0.2">
      <c r="A208" s="6"/>
      <c r="B208" s="153"/>
      <c r="C208" s="154"/>
      <c r="D208" s="154"/>
      <c r="E208" s="154"/>
      <c r="F208" s="154"/>
      <c r="G208" s="154"/>
      <c r="H208" s="154"/>
      <c r="I208" s="154"/>
      <c r="J208" s="6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5.75" x14ac:dyDescent="0.2">
      <c r="A209" s="6"/>
      <c r="B209" s="10" t="s">
        <v>5</v>
      </c>
      <c r="C209" s="11" t="s">
        <v>6</v>
      </c>
      <c r="D209" s="11" t="s">
        <v>7</v>
      </c>
      <c r="E209" s="11" t="s">
        <v>8</v>
      </c>
      <c r="F209" s="11" t="s">
        <v>9</v>
      </c>
      <c r="G209" s="11" t="s">
        <v>10</v>
      </c>
      <c r="H209" s="11" t="s">
        <v>11</v>
      </c>
      <c r="I209" s="11" t="s">
        <v>12</v>
      </c>
      <c r="J209" s="11" t="s">
        <v>13</v>
      </c>
      <c r="K209" s="11" t="s">
        <v>14</v>
      </c>
      <c r="L209" s="11" t="s">
        <v>15</v>
      </c>
      <c r="M209" s="12" t="s">
        <v>16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75" customHeight="1" x14ac:dyDescent="0.2">
      <c r="A210" s="6"/>
      <c r="B210" s="65" t="s">
        <v>39</v>
      </c>
      <c r="C210" s="26"/>
      <c r="D210" s="26"/>
      <c r="E210" s="16" t="s">
        <v>39</v>
      </c>
      <c r="F210" s="17"/>
      <c r="G210" s="18" t="str">
        <f t="shared" ref="G210:G229" si="17">IFERROR(VLOOKUP(E210,$Q$12:$R$17,2,FALSE),"-")</f>
        <v>-</v>
      </c>
      <c r="H210" s="18" t="str">
        <f t="shared" ref="H210:H229" si="18">IFERROR(G210*L210,"-")</f>
        <v>-</v>
      </c>
      <c r="I210" s="26" t="s">
        <v>39</v>
      </c>
      <c r="J210" s="26" t="s">
        <v>39</v>
      </c>
      <c r="K210" s="26" t="s">
        <v>39</v>
      </c>
      <c r="L210" s="21"/>
      <c r="M210" s="2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3.5" customHeight="1" x14ac:dyDescent="0.2">
      <c r="A211" s="6"/>
      <c r="B211" s="65" t="s">
        <v>39</v>
      </c>
      <c r="C211" s="26"/>
      <c r="D211" s="26"/>
      <c r="E211" s="16" t="s">
        <v>39</v>
      </c>
      <c r="F211" s="17"/>
      <c r="G211" s="18" t="str">
        <f t="shared" si="17"/>
        <v>-</v>
      </c>
      <c r="H211" s="18" t="str">
        <f t="shared" si="18"/>
        <v>-</v>
      </c>
      <c r="I211" s="26" t="s">
        <v>39</v>
      </c>
      <c r="J211" s="26" t="s">
        <v>39</v>
      </c>
      <c r="K211" s="26" t="s">
        <v>39</v>
      </c>
      <c r="L211" s="21"/>
      <c r="M211" s="2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2">
      <c r="A212" s="6"/>
      <c r="B212" s="65" t="s">
        <v>39</v>
      </c>
      <c r="C212" s="26"/>
      <c r="D212" s="26"/>
      <c r="E212" s="16" t="s">
        <v>39</v>
      </c>
      <c r="F212" s="17"/>
      <c r="G212" s="18" t="str">
        <f t="shared" si="17"/>
        <v>-</v>
      </c>
      <c r="H212" s="18" t="str">
        <f t="shared" si="18"/>
        <v>-</v>
      </c>
      <c r="I212" s="26" t="s">
        <v>39</v>
      </c>
      <c r="J212" s="26" t="s">
        <v>39</v>
      </c>
      <c r="K212" s="26" t="s">
        <v>39</v>
      </c>
      <c r="L212" s="21"/>
      <c r="M212" s="2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2">
      <c r="A213" s="6"/>
      <c r="B213" s="65" t="s">
        <v>39</v>
      </c>
      <c r="C213" s="26"/>
      <c r="D213" s="26"/>
      <c r="E213" s="16" t="s">
        <v>39</v>
      </c>
      <c r="F213" s="17"/>
      <c r="G213" s="18" t="str">
        <f t="shared" si="17"/>
        <v>-</v>
      </c>
      <c r="H213" s="18" t="str">
        <f t="shared" si="18"/>
        <v>-</v>
      </c>
      <c r="I213" s="26" t="s">
        <v>39</v>
      </c>
      <c r="J213" s="26" t="s">
        <v>39</v>
      </c>
      <c r="K213" s="26" t="s">
        <v>39</v>
      </c>
      <c r="L213" s="21"/>
      <c r="M213" s="2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2">
      <c r="A214" s="6"/>
      <c r="B214" s="65" t="s">
        <v>39</v>
      </c>
      <c r="C214" s="26"/>
      <c r="D214" s="26"/>
      <c r="E214" s="16" t="s">
        <v>39</v>
      </c>
      <c r="F214" s="17"/>
      <c r="G214" s="18" t="str">
        <f t="shared" si="17"/>
        <v>-</v>
      </c>
      <c r="H214" s="18" t="str">
        <f t="shared" si="18"/>
        <v>-</v>
      </c>
      <c r="I214" s="26" t="s">
        <v>39</v>
      </c>
      <c r="J214" s="26" t="s">
        <v>39</v>
      </c>
      <c r="K214" s="26" t="s">
        <v>39</v>
      </c>
      <c r="L214" s="21"/>
      <c r="M214" s="2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2">
      <c r="A215" s="6"/>
      <c r="B215" s="65" t="s">
        <v>39</v>
      </c>
      <c r="C215" s="26"/>
      <c r="D215" s="26"/>
      <c r="E215" s="16" t="s">
        <v>39</v>
      </c>
      <c r="F215" s="17"/>
      <c r="G215" s="18" t="str">
        <f t="shared" si="17"/>
        <v>-</v>
      </c>
      <c r="H215" s="18" t="str">
        <f t="shared" si="18"/>
        <v>-</v>
      </c>
      <c r="I215" s="26" t="s">
        <v>39</v>
      </c>
      <c r="J215" s="26" t="s">
        <v>39</v>
      </c>
      <c r="K215" s="26" t="s">
        <v>39</v>
      </c>
      <c r="L215" s="21"/>
      <c r="M215" s="2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2">
      <c r="A216" s="6"/>
      <c r="B216" s="65" t="s">
        <v>39</v>
      </c>
      <c r="C216" s="26"/>
      <c r="D216" s="26"/>
      <c r="E216" s="16" t="s">
        <v>39</v>
      </c>
      <c r="F216" s="17"/>
      <c r="G216" s="18" t="str">
        <f t="shared" si="17"/>
        <v>-</v>
      </c>
      <c r="H216" s="18" t="str">
        <f t="shared" si="18"/>
        <v>-</v>
      </c>
      <c r="I216" s="26" t="s">
        <v>39</v>
      </c>
      <c r="J216" s="26" t="s">
        <v>39</v>
      </c>
      <c r="K216" s="26" t="s">
        <v>39</v>
      </c>
      <c r="L216" s="21"/>
      <c r="M216" s="2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2">
      <c r="A217" s="6"/>
      <c r="B217" s="65" t="s">
        <v>39</v>
      </c>
      <c r="C217" s="26"/>
      <c r="D217" s="26"/>
      <c r="E217" s="16" t="s">
        <v>39</v>
      </c>
      <c r="F217" s="17"/>
      <c r="G217" s="18" t="str">
        <f t="shared" si="17"/>
        <v>-</v>
      </c>
      <c r="H217" s="18" t="str">
        <f t="shared" si="18"/>
        <v>-</v>
      </c>
      <c r="I217" s="26" t="s">
        <v>39</v>
      </c>
      <c r="J217" s="26" t="s">
        <v>39</v>
      </c>
      <c r="K217" s="26" t="s">
        <v>39</v>
      </c>
      <c r="L217" s="21"/>
      <c r="M217" s="2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2">
      <c r="A218" s="6"/>
      <c r="B218" s="65" t="s">
        <v>39</v>
      </c>
      <c r="C218" s="26"/>
      <c r="D218" s="26"/>
      <c r="E218" s="16" t="s">
        <v>39</v>
      </c>
      <c r="F218" s="17"/>
      <c r="G218" s="18" t="str">
        <f t="shared" si="17"/>
        <v>-</v>
      </c>
      <c r="H218" s="18" t="str">
        <f t="shared" si="18"/>
        <v>-</v>
      </c>
      <c r="I218" s="26" t="s">
        <v>39</v>
      </c>
      <c r="J218" s="26" t="s">
        <v>39</v>
      </c>
      <c r="K218" s="26" t="s">
        <v>39</v>
      </c>
      <c r="L218" s="21"/>
      <c r="M218" s="2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2">
      <c r="A219" s="6"/>
      <c r="B219" s="65" t="s">
        <v>39</v>
      </c>
      <c r="C219" s="26"/>
      <c r="D219" s="26"/>
      <c r="E219" s="16" t="s">
        <v>39</v>
      </c>
      <c r="F219" s="17"/>
      <c r="G219" s="18" t="str">
        <f t="shared" si="17"/>
        <v>-</v>
      </c>
      <c r="H219" s="18" t="str">
        <f t="shared" si="18"/>
        <v>-</v>
      </c>
      <c r="I219" s="26" t="s">
        <v>39</v>
      </c>
      <c r="J219" s="26" t="s">
        <v>39</v>
      </c>
      <c r="K219" s="26" t="s">
        <v>39</v>
      </c>
      <c r="L219" s="21"/>
      <c r="M219" s="6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2">
      <c r="A220" s="6"/>
      <c r="B220" s="65" t="s">
        <v>39</v>
      </c>
      <c r="C220" s="26"/>
      <c r="D220" s="26"/>
      <c r="E220" s="16" t="s">
        <v>39</v>
      </c>
      <c r="F220" s="17"/>
      <c r="G220" s="18" t="str">
        <f t="shared" si="17"/>
        <v>-</v>
      </c>
      <c r="H220" s="18" t="str">
        <f t="shared" si="18"/>
        <v>-</v>
      </c>
      <c r="I220" s="26" t="s">
        <v>39</v>
      </c>
      <c r="J220" s="26" t="s">
        <v>39</v>
      </c>
      <c r="K220" s="26" t="s">
        <v>39</v>
      </c>
      <c r="L220" s="21"/>
      <c r="M220" s="2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2">
      <c r="A221" s="6"/>
      <c r="B221" s="65" t="s">
        <v>39</v>
      </c>
      <c r="C221" s="26"/>
      <c r="D221" s="26"/>
      <c r="E221" s="16" t="s">
        <v>39</v>
      </c>
      <c r="F221" s="17"/>
      <c r="G221" s="18" t="str">
        <f t="shared" si="17"/>
        <v>-</v>
      </c>
      <c r="H221" s="18" t="str">
        <f t="shared" si="18"/>
        <v>-</v>
      </c>
      <c r="I221" s="26" t="s">
        <v>39</v>
      </c>
      <c r="J221" s="26" t="s">
        <v>39</v>
      </c>
      <c r="K221" s="26" t="s">
        <v>39</v>
      </c>
      <c r="L221" s="21"/>
      <c r="M221" s="2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2">
      <c r="A222" s="6"/>
      <c r="B222" s="65" t="s">
        <v>39</v>
      </c>
      <c r="C222" s="26"/>
      <c r="D222" s="26"/>
      <c r="E222" s="16" t="s">
        <v>39</v>
      </c>
      <c r="F222" s="17"/>
      <c r="G222" s="18" t="str">
        <f t="shared" si="17"/>
        <v>-</v>
      </c>
      <c r="H222" s="18" t="str">
        <f t="shared" si="18"/>
        <v>-</v>
      </c>
      <c r="I222" s="26" t="s">
        <v>39</v>
      </c>
      <c r="J222" s="26" t="s">
        <v>39</v>
      </c>
      <c r="K222" s="26" t="s">
        <v>39</v>
      </c>
      <c r="L222" s="21"/>
      <c r="M222" s="2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2">
      <c r="A223" s="6"/>
      <c r="B223" s="65" t="s">
        <v>39</v>
      </c>
      <c r="C223" s="26"/>
      <c r="D223" s="26"/>
      <c r="E223" s="16" t="s">
        <v>39</v>
      </c>
      <c r="F223" s="17"/>
      <c r="G223" s="18" t="str">
        <f t="shared" si="17"/>
        <v>-</v>
      </c>
      <c r="H223" s="18" t="str">
        <f t="shared" si="18"/>
        <v>-</v>
      </c>
      <c r="I223" s="26" t="s">
        <v>39</v>
      </c>
      <c r="J223" s="26" t="s">
        <v>39</v>
      </c>
      <c r="K223" s="26" t="s">
        <v>39</v>
      </c>
      <c r="L223" s="21"/>
      <c r="M223" s="2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2">
      <c r="A224" s="6"/>
      <c r="B224" s="65" t="s">
        <v>39</v>
      </c>
      <c r="C224" s="26"/>
      <c r="D224" s="26"/>
      <c r="E224" s="16" t="s">
        <v>39</v>
      </c>
      <c r="F224" s="17"/>
      <c r="G224" s="18" t="str">
        <f t="shared" si="17"/>
        <v>-</v>
      </c>
      <c r="H224" s="18" t="str">
        <f t="shared" si="18"/>
        <v>-</v>
      </c>
      <c r="I224" s="26" t="s">
        <v>39</v>
      </c>
      <c r="J224" s="26" t="s">
        <v>39</v>
      </c>
      <c r="K224" s="26" t="s">
        <v>39</v>
      </c>
      <c r="L224" s="21"/>
      <c r="M224" s="2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2">
      <c r="A225" s="6"/>
      <c r="B225" s="65" t="s">
        <v>39</v>
      </c>
      <c r="C225" s="26"/>
      <c r="D225" s="26"/>
      <c r="E225" s="16" t="s">
        <v>39</v>
      </c>
      <c r="F225" s="17"/>
      <c r="G225" s="18" t="str">
        <f t="shared" si="17"/>
        <v>-</v>
      </c>
      <c r="H225" s="18" t="str">
        <f t="shared" si="18"/>
        <v>-</v>
      </c>
      <c r="I225" s="26" t="s">
        <v>39</v>
      </c>
      <c r="J225" s="26" t="s">
        <v>39</v>
      </c>
      <c r="K225" s="26" t="s">
        <v>39</v>
      </c>
      <c r="L225" s="21"/>
      <c r="M225" s="2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2">
      <c r="A226" s="6"/>
      <c r="B226" s="65" t="s">
        <v>39</v>
      </c>
      <c r="C226" s="26"/>
      <c r="D226" s="26"/>
      <c r="E226" s="16" t="s">
        <v>39</v>
      </c>
      <c r="F226" s="17"/>
      <c r="G226" s="18" t="str">
        <f t="shared" si="17"/>
        <v>-</v>
      </c>
      <c r="H226" s="18" t="str">
        <f t="shared" si="18"/>
        <v>-</v>
      </c>
      <c r="I226" s="26" t="s">
        <v>39</v>
      </c>
      <c r="J226" s="26" t="s">
        <v>39</v>
      </c>
      <c r="K226" s="26" t="s">
        <v>39</v>
      </c>
      <c r="L226" s="21"/>
      <c r="M226" s="2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2">
      <c r="A227" s="6"/>
      <c r="B227" s="65" t="s">
        <v>39</v>
      </c>
      <c r="C227" s="26"/>
      <c r="D227" s="26"/>
      <c r="E227" s="16" t="s">
        <v>39</v>
      </c>
      <c r="F227" s="17"/>
      <c r="G227" s="18" t="str">
        <f t="shared" si="17"/>
        <v>-</v>
      </c>
      <c r="H227" s="18" t="str">
        <f t="shared" si="18"/>
        <v>-</v>
      </c>
      <c r="I227" s="26" t="s">
        <v>39</v>
      </c>
      <c r="J227" s="26" t="s">
        <v>39</v>
      </c>
      <c r="K227" s="26" t="s">
        <v>39</v>
      </c>
      <c r="L227" s="21"/>
      <c r="M227" s="2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2">
      <c r="A228" s="6"/>
      <c r="B228" s="65" t="s">
        <v>39</v>
      </c>
      <c r="C228" s="26"/>
      <c r="D228" s="26"/>
      <c r="E228" s="16" t="s">
        <v>39</v>
      </c>
      <c r="F228" s="17"/>
      <c r="G228" s="18" t="str">
        <f t="shared" si="17"/>
        <v>-</v>
      </c>
      <c r="H228" s="18" t="str">
        <f t="shared" si="18"/>
        <v>-</v>
      </c>
      <c r="I228" s="26" t="s">
        <v>39</v>
      </c>
      <c r="J228" s="26" t="s">
        <v>39</v>
      </c>
      <c r="K228" s="26" t="s">
        <v>39</v>
      </c>
      <c r="L228" s="21"/>
      <c r="M228" s="24"/>
      <c r="N228" s="3"/>
      <c r="O228" s="43" t="s">
        <v>50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2">
      <c r="A229" s="6"/>
      <c r="B229" s="59" t="s">
        <v>39</v>
      </c>
      <c r="C229" s="46"/>
      <c r="D229" s="46"/>
      <c r="E229" s="47" t="s">
        <v>39</v>
      </c>
      <c r="F229" s="48"/>
      <c r="G229" s="49" t="str">
        <f t="shared" si="17"/>
        <v>-</v>
      </c>
      <c r="H229" s="49" t="str">
        <f t="shared" si="18"/>
        <v>-</v>
      </c>
      <c r="I229" s="46" t="s">
        <v>39</v>
      </c>
      <c r="J229" s="26" t="s">
        <v>39</v>
      </c>
      <c r="K229" s="46" t="s">
        <v>39</v>
      </c>
      <c r="L229" s="50"/>
      <c r="M229" s="51"/>
      <c r="N229" s="3"/>
      <c r="O229" s="9" t="str">
        <f>IFERROR(AVERAGE(F236:F256),"-")</f>
        <v>-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x14ac:dyDescent="0.2">
      <c r="A230" s="6"/>
      <c r="B230" s="52" t="s">
        <v>52</v>
      </c>
      <c r="C230" s="11" t="s">
        <v>6</v>
      </c>
      <c r="D230" s="11" t="s">
        <v>7</v>
      </c>
      <c r="E230" s="11" t="s">
        <v>53</v>
      </c>
      <c r="F230" s="11" t="s">
        <v>9</v>
      </c>
      <c r="G230" s="53"/>
      <c r="H230" s="53"/>
      <c r="I230" s="11" t="s">
        <v>12</v>
      </c>
      <c r="J230" s="54" t="s">
        <v>13</v>
      </c>
      <c r="K230" s="11" t="s">
        <v>14</v>
      </c>
      <c r="L230" s="11" t="s">
        <v>15</v>
      </c>
      <c r="M230" s="12" t="s">
        <v>16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75" customHeight="1" x14ac:dyDescent="0.2">
      <c r="A231" s="6"/>
      <c r="B231" s="55"/>
      <c r="C231" s="56"/>
      <c r="D231" s="56"/>
      <c r="E231" s="56"/>
      <c r="F231" s="57"/>
      <c r="G231" s="49"/>
      <c r="H231" s="49"/>
      <c r="I231" s="56"/>
      <c r="J231" s="26"/>
      <c r="K231" s="56"/>
      <c r="L231" s="57"/>
      <c r="M231" s="58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3.5" customHeight="1" x14ac:dyDescent="0.2">
      <c r="A232" s="6"/>
      <c r="B232" s="59" t="s">
        <v>39</v>
      </c>
      <c r="C232" s="46"/>
      <c r="D232" s="46"/>
      <c r="E232" s="46"/>
      <c r="F232" s="50"/>
      <c r="G232" s="49" t="str">
        <f>IFERROR(VLOOKUP(E232,$Q$12:$R$18,2,FALSE),"-")</f>
        <v>-</v>
      </c>
      <c r="H232" s="49" t="str">
        <f>IFERROR(G232*L232,"-")</f>
        <v>-</v>
      </c>
      <c r="I232" s="46"/>
      <c r="J232" s="46" t="s">
        <v>39</v>
      </c>
      <c r="K232" s="46"/>
      <c r="L232" s="50"/>
      <c r="M232" s="5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2">
      <c r="A233" s="6"/>
      <c r="B233" s="7"/>
      <c r="C233" s="6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75" customHeight="1" x14ac:dyDescent="0.2">
      <c r="A234" s="6"/>
      <c r="B234" s="153" t="s">
        <v>2</v>
      </c>
      <c r="C234" s="154">
        <v>10</v>
      </c>
      <c r="D234" s="154"/>
      <c r="E234" s="154"/>
      <c r="F234" s="154"/>
      <c r="G234" s="154"/>
      <c r="H234" s="154"/>
      <c r="I234" s="154"/>
      <c r="J234" s="68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3.5" customHeight="1" x14ac:dyDescent="0.2">
      <c r="A235" s="6"/>
      <c r="B235" s="153"/>
      <c r="C235" s="154"/>
      <c r="D235" s="154"/>
      <c r="E235" s="154"/>
      <c r="F235" s="154"/>
      <c r="G235" s="154"/>
      <c r="H235" s="154"/>
      <c r="I235" s="154"/>
      <c r="J235" s="68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x14ac:dyDescent="0.2">
      <c r="A236" s="6"/>
      <c r="B236" s="10" t="s">
        <v>5</v>
      </c>
      <c r="C236" s="11" t="s">
        <v>6</v>
      </c>
      <c r="D236" s="11" t="s">
        <v>7</v>
      </c>
      <c r="E236" s="11" t="s">
        <v>8</v>
      </c>
      <c r="F236" s="11" t="s">
        <v>9</v>
      </c>
      <c r="G236" s="11" t="s">
        <v>10</v>
      </c>
      <c r="H236" s="11" t="s">
        <v>11</v>
      </c>
      <c r="I236" s="11" t="s">
        <v>12</v>
      </c>
      <c r="J236" s="11" t="s">
        <v>13</v>
      </c>
      <c r="K236" s="11" t="s">
        <v>14</v>
      </c>
      <c r="L236" s="11" t="s">
        <v>15</v>
      </c>
      <c r="M236" s="12" t="s">
        <v>16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2">
      <c r="A237" s="6"/>
      <c r="B237" s="65" t="s">
        <v>39</v>
      </c>
      <c r="C237" s="26"/>
      <c r="D237" s="26"/>
      <c r="E237" s="16" t="s">
        <v>39</v>
      </c>
      <c r="F237" s="17"/>
      <c r="G237" s="18" t="str">
        <f t="shared" ref="G237:G256" si="19">IFERROR(VLOOKUP(E237,$Q$12:$R$17,2,FALSE),"-")</f>
        <v>-</v>
      </c>
      <c r="H237" s="18" t="str">
        <f t="shared" ref="H237:H256" si="20">IFERROR(G237*L237,"-")</f>
        <v>-</v>
      </c>
      <c r="I237" s="26" t="s">
        <v>39</v>
      </c>
      <c r="J237" s="26" t="s">
        <v>39</v>
      </c>
      <c r="K237" s="26" t="s">
        <v>39</v>
      </c>
      <c r="L237" s="21"/>
      <c r="M237" s="2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2">
      <c r="A238" s="6"/>
      <c r="B238" s="65" t="s">
        <v>39</v>
      </c>
      <c r="C238" s="26"/>
      <c r="D238" s="26"/>
      <c r="E238" s="16" t="s">
        <v>39</v>
      </c>
      <c r="F238" s="17"/>
      <c r="G238" s="18" t="str">
        <f t="shared" si="19"/>
        <v>-</v>
      </c>
      <c r="H238" s="18" t="str">
        <f t="shared" si="20"/>
        <v>-</v>
      </c>
      <c r="I238" s="26" t="s">
        <v>39</v>
      </c>
      <c r="J238" s="26" t="s">
        <v>39</v>
      </c>
      <c r="K238" s="26" t="s">
        <v>39</v>
      </c>
      <c r="L238" s="21"/>
      <c r="M238" s="2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2">
      <c r="A239" s="6"/>
      <c r="B239" s="65" t="s">
        <v>39</v>
      </c>
      <c r="C239" s="26"/>
      <c r="D239" s="26"/>
      <c r="E239" s="16" t="s">
        <v>39</v>
      </c>
      <c r="F239" s="17"/>
      <c r="G239" s="18" t="str">
        <f t="shared" si="19"/>
        <v>-</v>
      </c>
      <c r="H239" s="18" t="str">
        <f t="shared" si="20"/>
        <v>-</v>
      </c>
      <c r="I239" s="26" t="s">
        <v>39</v>
      </c>
      <c r="J239" s="26" t="s">
        <v>39</v>
      </c>
      <c r="K239" s="26" t="s">
        <v>39</v>
      </c>
      <c r="L239" s="21"/>
      <c r="M239" s="2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2">
      <c r="A240" s="6"/>
      <c r="B240" s="65" t="s">
        <v>39</v>
      </c>
      <c r="C240" s="26"/>
      <c r="D240" s="26"/>
      <c r="E240" s="16" t="s">
        <v>39</v>
      </c>
      <c r="F240" s="17"/>
      <c r="G240" s="18" t="str">
        <f t="shared" si="19"/>
        <v>-</v>
      </c>
      <c r="H240" s="18" t="str">
        <f t="shared" si="20"/>
        <v>-</v>
      </c>
      <c r="I240" s="26" t="s">
        <v>39</v>
      </c>
      <c r="J240" s="26" t="s">
        <v>39</v>
      </c>
      <c r="K240" s="26" t="s">
        <v>39</v>
      </c>
      <c r="L240" s="21"/>
      <c r="M240" s="2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2">
      <c r="A241" s="6"/>
      <c r="B241" s="65" t="s">
        <v>39</v>
      </c>
      <c r="C241" s="26"/>
      <c r="D241" s="26"/>
      <c r="E241" s="16" t="s">
        <v>39</v>
      </c>
      <c r="F241" s="17"/>
      <c r="G241" s="18" t="str">
        <f t="shared" si="19"/>
        <v>-</v>
      </c>
      <c r="H241" s="18" t="str">
        <f t="shared" si="20"/>
        <v>-</v>
      </c>
      <c r="I241" s="26" t="s">
        <v>39</v>
      </c>
      <c r="J241" s="26" t="s">
        <v>39</v>
      </c>
      <c r="K241" s="26" t="s">
        <v>39</v>
      </c>
      <c r="L241" s="21"/>
      <c r="M241" s="2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2">
      <c r="A242" s="6"/>
      <c r="B242" s="65" t="s">
        <v>39</v>
      </c>
      <c r="C242" s="26"/>
      <c r="D242" s="26"/>
      <c r="E242" s="16" t="s">
        <v>39</v>
      </c>
      <c r="F242" s="17"/>
      <c r="G242" s="18" t="str">
        <f t="shared" si="19"/>
        <v>-</v>
      </c>
      <c r="H242" s="18" t="str">
        <f t="shared" si="20"/>
        <v>-</v>
      </c>
      <c r="I242" s="26" t="s">
        <v>39</v>
      </c>
      <c r="J242" s="26" t="s">
        <v>39</v>
      </c>
      <c r="K242" s="26" t="s">
        <v>39</v>
      </c>
      <c r="L242" s="21"/>
      <c r="M242" s="2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2">
      <c r="A243" s="6"/>
      <c r="B243" s="65" t="s">
        <v>39</v>
      </c>
      <c r="C243" s="26"/>
      <c r="D243" s="26"/>
      <c r="E243" s="16" t="s">
        <v>39</v>
      </c>
      <c r="F243" s="17"/>
      <c r="G243" s="18" t="str">
        <f t="shared" si="19"/>
        <v>-</v>
      </c>
      <c r="H243" s="18" t="str">
        <f t="shared" si="20"/>
        <v>-</v>
      </c>
      <c r="I243" s="26" t="s">
        <v>39</v>
      </c>
      <c r="J243" s="26" t="s">
        <v>39</v>
      </c>
      <c r="K243" s="26" t="s">
        <v>39</v>
      </c>
      <c r="L243" s="21"/>
      <c r="M243" s="2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2">
      <c r="A244" s="6"/>
      <c r="B244" s="65" t="s">
        <v>39</v>
      </c>
      <c r="C244" s="26"/>
      <c r="D244" s="26"/>
      <c r="E244" s="16" t="s">
        <v>39</v>
      </c>
      <c r="F244" s="17"/>
      <c r="G244" s="18" t="str">
        <f t="shared" si="19"/>
        <v>-</v>
      </c>
      <c r="H244" s="18" t="str">
        <f t="shared" si="20"/>
        <v>-</v>
      </c>
      <c r="I244" s="26" t="s">
        <v>39</v>
      </c>
      <c r="J244" s="26" t="s">
        <v>39</v>
      </c>
      <c r="K244" s="26" t="s">
        <v>39</v>
      </c>
      <c r="L244" s="21"/>
      <c r="M244" s="2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2">
      <c r="A245" s="6"/>
      <c r="B245" s="65" t="s">
        <v>39</v>
      </c>
      <c r="C245" s="26"/>
      <c r="D245" s="26"/>
      <c r="E245" s="16" t="s">
        <v>39</v>
      </c>
      <c r="F245" s="17"/>
      <c r="G245" s="18" t="str">
        <f t="shared" si="19"/>
        <v>-</v>
      </c>
      <c r="H245" s="18" t="str">
        <f t="shared" si="20"/>
        <v>-</v>
      </c>
      <c r="I245" s="26" t="s">
        <v>39</v>
      </c>
      <c r="J245" s="26" t="s">
        <v>39</v>
      </c>
      <c r="K245" s="26" t="s">
        <v>39</v>
      </c>
      <c r="L245" s="21"/>
      <c r="M245" s="2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2">
      <c r="A246" s="6"/>
      <c r="B246" s="65" t="s">
        <v>39</v>
      </c>
      <c r="C246" s="26"/>
      <c r="D246" s="26"/>
      <c r="E246" s="16" t="s">
        <v>39</v>
      </c>
      <c r="F246" s="17"/>
      <c r="G246" s="18" t="str">
        <f t="shared" si="19"/>
        <v>-</v>
      </c>
      <c r="H246" s="18" t="str">
        <f t="shared" si="20"/>
        <v>-</v>
      </c>
      <c r="I246" s="26" t="s">
        <v>39</v>
      </c>
      <c r="J246" s="26" t="s">
        <v>39</v>
      </c>
      <c r="K246" s="26" t="s">
        <v>39</v>
      </c>
      <c r="L246" s="21"/>
      <c r="M246" s="6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2">
      <c r="A247" s="6"/>
      <c r="B247" s="65" t="s">
        <v>39</v>
      </c>
      <c r="C247" s="26"/>
      <c r="D247" s="26"/>
      <c r="E247" s="16" t="s">
        <v>39</v>
      </c>
      <c r="F247" s="17"/>
      <c r="G247" s="18" t="str">
        <f t="shared" si="19"/>
        <v>-</v>
      </c>
      <c r="H247" s="18" t="str">
        <f t="shared" si="20"/>
        <v>-</v>
      </c>
      <c r="I247" s="26" t="s">
        <v>39</v>
      </c>
      <c r="J247" s="26" t="s">
        <v>39</v>
      </c>
      <c r="K247" s="26" t="s">
        <v>39</v>
      </c>
      <c r="L247" s="21"/>
      <c r="M247" s="2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2">
      <c r="A248" s="6"/>
      <c r="B248" s="65" t="s">
        <v>39</v>
      </c>
      <c r="C248" s="26"/>
      <c r="D248" s="26"/>
      <c r="E248" s="16" t="s">
        <v>39</v>
      </c>
      <c r="F248" s="17"/>
      <c r="G248" s="18" t="str">
        <f t="shared" si="19"/>
        <v>-</v>
      </c>
      <c r="H248" s="18" t="str">
        <f t="shared" si="20"/>
        <v>-</v>
      </c>
      <c r="I248" s="26" t="s">
        <v>39</v>
      </c>
      <c r="J248" s="26" t="s">
        <v>39</v>
      </c>
      <c r="K248" s="26" t="s">
        <v>39</v>
      </c>
      <c r="L248" s="21"/>
      <c r="M248" s="2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2">
      <c r="A249" s="6"/>
      <c r="B249" s="65" t="s">
        <v>39</v>
      </c>
      <c r="C249" s="26"/>
      <c r="D249" s="26"/>
      <c r="E249" s="16" t="s">
        <v>39</v>
      </c>
      <c r="F249" s="17"/>
      <c r="G249" s="18" t="str">
        <f t="shared" si="19"/>
        <v>-</v>
      </c>
      <c r="H249" s="18" t="str">
        <f t="shared" si="20"/>
        <v>-</v>
      </c>
      <c r="I249" s="26" t="s">
        <v>39</v>
      </c>
      <c r="J249" s="26" t="s">
        <v>39</v>
      </c>
      <c r="K249" s="26" t="s">
        <v>39</v>
      </c>
      <c r="L249" s="21"/>
      <c r="M249" s="2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2">
      <c r="A250" s="6"/>
      <c r="B250" s="65" t="s">
        <v>39</v>
      </c>
      <c r="C250" s="26"/>
      <c r="D250" s="26"/>
      <c r="E250" s="16" t="s">
        <v>39</v>
      </c>
      <c r="F250" s="17"/>
      <c r="G250" s="18" t="str">
        <f t="shared" si="19"/>
        <v>-</v>
      </c>
      <c r="H250" s="18" t="str">
        <f t="shared" si="20"/>
        <v>-</v>
      </c>
      <c r="I250" s="26" t="s">
        <v>39</v>
      </c>
      <c r="J250" s="26" t="s">
        <v>39</v>
      </c>
      <c r="K250" s="26" t="s">
        <v>39</v>
      </c>
      <c r="L250" s="21"/>
      <c r="M250" s="2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2">
      <c r="A251" s="6"/>
      <c r="B251" s="65" t="s">
        <v>39</v>
      </c>
      <c r="C251" s="26"/>
      <c r="D251" s="26"/>
      <c r="E251" s="16" t="s">
        <v>39</v>
      </c>
      <c r="F251" s="17"/>
      <c r="G251" s="18" t="str">
        <f t="shared" si="19"/>
        <v>-</v>
      </c>
      <c r="H251" s="18" t="str">
        <f t="shared" si="20"/>
        <v>-</v>
      </c>
      <c r="I251" s="26" t="s">
        <v>39</v>
      </c>
      <c r="J251" s="26" t="s">
        <v>39</v>
      </c>
      <c r="K251" s="26" t="s">
        <v>39</v>
      </c>
      <c r="L251" s="21"/>
      <c r="M251" s="2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2">
      <c r="A252" s="6"/>
      <c r="B252" s="65" t="s">
        <v>39</v>
      </c>
      <c r="C252" s="26"/>
      <c r="D252" s="26"/>
      <c r="E252" s="16" t="s">
        <v>39</v>
      </c>
      <c r="F252" s="17"/>
      <c r="G252" s="18" t="str">
        <f t="shared" si="19"/>
        <v>-</v>
      </c>
      <c r="H252" s="18" t="str">
        <f t="shared" si="20"/>
        <v>-</v>
      </c>
      <c r="I252" s="26" t="s">
        <v>39</v>
      </c>
      <c r="J252" s="26" t="s">
        <v>39</v>
      </c>
      <c r="K252" s="26" t="s">
        <v>39</v>
      </c>
      <c r="L252" s="21"/>
      <c r="M252" s="24"/>
      <c r="N252" s="3"/>
      <c r="O252" s="43" t="s">
        <v>50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2">
      <c r="A253" s="6"/>
      <c r="B253" s="65" t="s">
        <v>39</v>
      </c>
      <c r="C253" s="26"/>
      <c r="D253" s="26"/>
      <c r="E253" s="16" t="s">
        <v>39</v>
      </c>
      <c r="F253" s="17"/>
      <c r="G253" s="18" t="str">
        <f t="shared" si="19"/>
        <v>-</v>
      </c>
      <c r="H253" s="18" t="str">
        <f t="shared" si="20"/>
        <v>-</v>
      </c>
      <c r="I253" s="26" t="s">
        <v>39</v>
      </c>
      <c r="J253" s="26" t="s">
        <v>39</v>
      </c>
      <c r="K253" s="26" t="s">
        <v>39</v>
      </c>
      <c r="L253" s="21"/>
      <c r="M253" s="24"/>
      <c r="N253" s="3"/>
      <c r="O253" s="9" t="str">
        <f>IFERROR(AVERAGE(F263:F283),"-")</f>
        <v>-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2">
      <c r="A254" s="6"/>
      <c r="B254" s="65" t="s">
        <v>39</v>
      </c>
      <c r="C254" s="26"/>
      <c r="D254" s="26"/>
      <c r="E254" s="16" t="s">
        <v>39</v>
      </c>
      <c r="F254" s="17"/>
      <c r="G254" s="18" t="str">
        <f t="shared" si="19"/>
        <v>-</v>
      </c>
      <c r="H254" s="18" t="str">
        <f t="shared" si="20"/>
        <v>-</v>
      </c>
      <c r="I254" s="26" t="s">
        <v>39</v>
      </c>
      <c r="J254" s="26" t="s">
        <v>39</v>
      </c>
      <c r="K254" s="26" t="s">
        <v>39</v>
      </c>
      <c r="L254" s="21"/>
      <c r="M254" s="2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75" customHeight="1" x14ac:dyDescent="0.2">
      <c r="A255" s="6"/>
      <c r="B255" s="65" t="s">
        <v>39</v>
      </c>
      <c r="C255" s="26"/>
      <c r="D255" s="26"/>
      <c r="E255" s="16" t="s">
        <v>39</v>
      </c>
      <c r="F255" s="17"/>
      <c r="G255" s="18" t="str">
        <f t="shared" si="19"/>
        <v>-</v>
      </c>
      <c r="H255" s="18" t="str">
        <f t="shared" si="20"/>
        <v>-</v>
      </c>
      <c r="I255" s="26" t="s">
        <v>39</v>
      </c>
      <c r="J255" s="26" t="s">
        <v>39</v>
      </c>
      <c r="K255" s="26" t="s">
        <v>39</v>
      </c>
      <c r="L255" s="21"/>
      <c r="M255" s="2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3.5" customHeight="1" x14ac:dyDescent="0.2">
      <c r="A256" s="6"/>
      <c r="B256" s="59" t="s">
        <v>39</v>
      </c>
      <c r="C256" s="46"/>
      <c r="D256" s="46"/>
      <c r="E256" s="47" t="s">
        <v>39</v>
      </c>
      <c r="F256" s="48"/>
      <c r="G256" s="49" t="str">
        <f t="shared" si="19"/>
        <v>-</v>
      </c>
      <c r="H256" s="49" t="str">
        <f t="shared" si="20"/>
        <v>-</v>
      </c>
      <c r="I256" s="46" t="s">
        <v>39</v>
      </c>
      <c r="J256" s="26" t="s">
        <v>39</v>
      </c>
      <c r="K256" s="46" t="s">
        <v>39</v>
      </c>
      <c r="L256" s="50"/>
      <c r="M256" s="5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x14ac:dyDescent="0.2">
      <c r="A257" s="6"/>
      <c r="B257" s="52" t="s">
        <v>52</v>
      </c>
      <c r="C257" s="11" t="s">
        <v>6</v>
      </c>
      <c r="D257" s="11" t="s">
        <v>7</v>
      </c>
      <c r="E257" s="11" t="s">
        <v>53</v>
      </c>
      <c r="F257" s="11" t="s">
        <v>9</v>
      </c>
      <c r="G257" s="53"/>
      <c r="H257" s="53"/>
      <c r="I257" s="11" t="s">
        <v>12</v>
      </c>
      <c r="J257" s="54" t="s">
        <v>13</v>
      </c>
      <c r="K257" s="11" t="s">
        <v>14</v>
      </c>
      <c r="L257" s="11" t="s">
        <v>15</v>
      </c>
      <c r="M257" s="12" t="s">
        <v>16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75" customHeight="1" x14ac:dyDescent="0.2">
      <c r="A258" s="6"/>
      <c r="B258" s="55"/>
      <c r="C258" s="56"/>
      <c r="D258" s="56"/>
      <c r="E258" s="56"/>
      <c r="F258" s="57"/>
      <c r="G258" s="49"/>
      <c r="H258" s="49"/>
      <c r="I258" s="56"/>
      <c r="J258" s="26"/>
      <c r="K258" s="56"/>
      <c r="L258" s="57"/>
      <c r="M258" s="58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3.5" customHeight="1" x14ac:dyDescent="0.2">
      <c r="A259" s="6"/>
      <c r="B259" s="59" t="s">
        <v>39</v>
      </c>
      <c r="C259" s="46"/>
      <c r="D259" s="46"/>
      <c r="E259" s="46"/>
      <c r="F259" s="50"/>
      <c r="G259" s="49" t="str">
        <f>IFERROR(VLOOKUP(E259,$Q$12:$R$18,2,FALSE),"-")</f>
        <v>-</v>
      </c>
      <c r="H259" s="49" t="str">
        <f>IFERROR(G259*L259,"-")</f>
        <v>-</v>
      </c>
      <c r="I259" s="46"/>
      <c r="J259" s="46" t="s">
        <v>39</v>
      </c>
      <c r="K259" s="46"/>
      <c r="L259" s="50"/>
      <c r="M259" s="5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2">
      <c r="A260" s="6"/>
      <c r="B260" s="7"/>
      <c r="C260" s="6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x14ac:dyDescent="0.2">
      <c r="A261" s="6"/>
      <c r="B261" s="153" t="s">
        <v>2</v>
      </c>
      <c r="C261" s="154">
        <v>11</v>
      </c>
      <c r="D261" s="154"/>
      <c r="E261" s="154"/>
      <c r="F261" s="154"/>
      <c r="G261" s="154"/>
      <c r="H261" s="154"/>
      <c r="I261" s="154"/>
      <c r="J261" s="6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x14ac:dyDescent="0.2">
      <c r="A262" s="6"/>
      <c r="B262" s="153"/>
      <c r="C262" s="154"/>
      <c r="D262" s="154"/>
      <c r="E262" s="154"/>
      <c r="F262" s="154"/>
      <c r="G262" s="154"/>
      <c r="H262" s="154"/>
      <c r="I262" s="154"/>
      <c r="J262" s="6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x14ac:dyDescent="0.2">
      <c r="A263" s="6"/>
      <c r="B263" s="10" t="s">
        <v>5</v>
      </c>
      <c r="C263" s="11" t="s">
        <v>6</v>
      </c>
      <c r="D263" s="11" t="s">
        <v>7</v>
      </c>
      <c r="E263" s="11" t="s">
        <v>8</v>
      </c>
      <c r="F263" s="11" t="s">
        <v>9</v>
      </c>
      <c r="G263" s="11" t="s">
        <v>10</v>
      </c>
      <c r="H263" s="11" t="s">
        <v>11</v>
      </c>
      <c r="I263" s="11" t="s">
        <v>12</v>
      </c>
      <c r="J263" s="11" t="s">
        <v>13</v>
      </c>
      <c r="K263" s="11" t="s">
        <v>14</v>
      </c>
      <c r="L263" s="11" t="s">
        <v>15</v>
      </c>
      <c r="M263" s="12" t="s">
        <v>16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2">
      <c r="A264" s="6"/>
      <c r="B264" s="65" t="s">
        <v>39</v>
      </c>
      <c r="C264" s="26"/>
      <c r="D264" s="26"/>
      <c r="E264" s="16" t="s">
        <v>39</v>
      </c>
      <c r="F264" s="17"/>
      <c r="G264" s="18" t="str">
        <f t="shared" ref="G264:G283" si="21">IFERROR(VLOOKUP(E264,$Q$12:$R$17,2,FALSE),"-")</f>
        <v>-</v>
      </c>
      <c r="H264" s="18" t="str">
        <f t="shared" ref="H264:H283" si="22">IFERROR(G264*L264,"-")</f>
        <v>-</v>
      </c>
      <c r="I264" s="26" t="s">
        <v>39</v>
      </c>
      <c r="J264" s="26" t="s">
        <v>39</v>
      </c>
      <c r="K264" s="26" t="s">
        <v>39</v>
      </c>
      <c r="L264" s="21"/>
      <c r="M264" s="2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2">
      <c r="A265" s="6"/>
      <c r="B265" s="65" t="s">
        <v>39</v>
      </c>
      <c r="C265" s="26"/>
      <c r="D265" s="26"/>
      <c r="E265" s="16" t="s">
        <v>39</v>
      </c>
      <c r="F265" s="17"/>
      <c r="G265" s="18" t="str">
        <f t="shared" si="21"/>
        <v>-</v>
      </c>
      <c r="H265" s="18" t="str">
        <f t="shared" si="22"/>
        <v>-</v>
      </c>
      <c r="I265" s="26" t="s">
        <v>39</v>
      </c>
      <c r="J265" s="26" t="s">
        <v>39</v>
      </c>
      <c r="K265" s="26" t="s">
        <v>39</v>
      </c>
      <c r="L265" s="21"/>
      <c r="M265" s="2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2">
      <c r="A266" s="6"/>
      <c r="B266" s="65" t="s">
        <v>39</v>
      </c>
      <c r="C266" s="26"/>
      <c r="D266" s="26"/>
      <c r="E266" s="16" t="s">
        <v>39</v>
      </c>
      <c r="F266" s="17"/>
      <c r="G266" s="18" t="str">
        <f t="shared" si="21"/>
        <v>-</v>
      </c>
      <c r="H266" s="18" t="str">
        <f t="shared" si="22"/>
        <v>-</v>
      </c>
      <c r="I266" s="26" t="s">
        <v>39</v>
      </c>
      <c r="J266" s="26" t="s">
        <v>39</v>
      </c>
      <c r="K266" s="26" t="s">
        <v>39</v>
      </c>
      <c r="L266" s="21"/>
      <c r="M266" s="2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2">
      <c r="A267" s="6"/>
      <c r="B267" s="65" t="s">
        <v>39</v>
      </c>
      <c r="C267" s="26"/>
      <c r="D267" s="26"/>
      <c r="E267" s="16" t="s">
        <v>39</v>
      </c>
      <c r="F267" s="17"/>
      <c r="G267" s="18" t="str">
        <f t="shared" si="21"/>
        <v>-</v>
      </c>
      <c r="H267" s="18" t="str">
        <f t="shared" si="22"/>
        <v>-</v>
      </c>
      <c r="I267" s="26" t="s">
        <v>39</v>
      </c>
      <c r="J267" s="26" t="s">
        <v>39</v>
      </c>
      <c r="K267" s="26" t="s">
        <v>39</v>
      </c>
      <c r="L267" s="21"/>
      <c r="M267" s="2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2">
      <c r="A268" s="6"/>
      <c r="B268" s="65" t="s">
        <v>39</v>
      </c>
      <c r="C268" s="26"/>
      <c r="D268" s="26"/>
      <c r="E268" s="16" t="s">
        <v>39</v>
      </c>
      <c r="F268" s="17"/>
      <c r="G268" s="18" t="str">
        <f t="shared" si="21"/>
        <v>-</v>
      </c>
      <c r="H268" s="18" t="str">
        <f t="shared" si="22"/>
        <v>-</v>
      </c>
      <c r="I268" s="26" t="s">
        <v>39</v>
      </c>
      <c r="J268" s="26" t="s">
        <v>39</v>
      </c>
      <c r="K268" s="26" t="s">
        <v>39</v>
      </c>
      <c r="L268" s="21"/>
      <c r="M268" s="2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2">
      <c r="A269" s="6"/>
      <c r="B269" s="65" t="s">
        <v>39</v>
      </c>
      <c r="C269" s="26"/>
      <c r="D269" s="26"/>
      <c r="E269" s="16" t="s">
        <v>39</v>
      </c>
      <c r="F269" s="17"/>
      <c r="G269" s="18" t="str">
        <f t="shared" si="21"/>
        <v>-</v>
      </c>
      <c r="H269" s="18" t="str">
        <f t="shared" si="22"/>
        <v>-</v>
      </c>
      <c r="I269" s="26" t="s">
        <v>39</v>
      </c>
      <c r="J269" s="26" t="s">
        <v>39</v>
      </c>
      <c r="K269" s="26" t="s">
        <v>39</v>
      </c>
      <c r="L269" s="21"/>
      <c r="M269" s="2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2">
      <c r="A270" s="6"/>
      <c r="B270" s="65" t="s">
        <v>39</v>
      </c>
      <c r="C270" s="26"/>
      <c r="D270" s="26"/>
      <c r="E270" s="16" t="s">
        <v>39</v>
      </c>
      <c r="F270" s="17"/>
      <c r="G270" s="18" t="str">
        <f t="shared" si="21"/>
        <v>-</v>
      </c>
      <c r="H270" s="18" t="str">
        <f t="shared" si="22"/>
        <v>-</v>
      </c>
      <c r="I270" s="26" t="s">
        <v>39</v>
      </c>
      <c r="J270" s="26" t="s">
        <v>39</v>
      </c>
      <c r="K270" s="26" t="s">
        <v>39</v>
      </c>
      <c r="L270" s="21"/>
      <c r="M270" s="2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2">
      <c r="A271" s="6"/>
      <c r="B271" s="65" t="s">
        <v>39</v>
      </c>
      <c r="C271" s="26"/>
      <c r="D271" s="26"/>
      <c r="E271" s="16" t="s">
        <v>39</v>
      </c>
      <c r="F271" s="17"/>
      <c r="G271" s="18" t="str">
        <f t="shared" si="21"/>
        <v>-</v>
      </c>
      <c r="H271" s="18" t="str">
        <f t="shared" si="22"/>
        <v>-</v>
      </c>
      <c r="I271" s="26" t="s">
        <v>39</v>
      </c>
      <c r="J271" s="26" t="s">
        <v>39</v>
      </c>
      <c r="K271" s="26" t="s">
        <v>39</v>
      </c>
      <c r="L271" s="21"/>
      <c r="M271" s="2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2">
      <c r="A272" s="6"/>
      <c r="B272" s="65" t="s">
        <v>39</v>
      </c>
      <c r="C272" s="26"/>
      <c r="D272" s="26"/>
      <c r="E272" s="16" t="s">
        <v>39</v>
      </c>
      <c r="F272" s="17"/>
      <c r="G272" s="18" t="str">
        <f t="shared" si="21"/>
        <v>-</v>
      </c>
      <c r="H272" s="18" t="str">
        <f t="shared" si="22"/>
        <v>-</v>
      </c>
      <c r="I272" s="26" t="s">
        <v>39</v>
      </c>
      <c r="J272" s="26" t="s">
        <v>39</v>
      </c>
      <c r="K272" s="26" t="s">
        <v>39</v>
      </c>
      <c r="L272" s="21"/>
      <c r="M272" s="2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2">
      <c r="A273" s="6"/>
      <c r="B273" s="65" t="s">
        <v>39</v>
      </c>
      <c r="C273" s="26"/>
      <c r="D273" s="26"/>
      <c r="E273" s="16" t="s">
        <v>39</v>
      </c>
      <c r="F273" s="17"/>
      <c r="G273" s="18" t="str">
        <f t="shared" si="21"/>
        <v>-</v>
      </c>
      <c r="H273" s="18" t="str">
        <f t="shared" si="22"/>
        <v>-</v>
      </c>
      <c r="I273" s="26" t="s">
        <v>39</v>
      </c>
      <c r="J273" s="26" t="s">
        <v>39</v>
      </c>
      <c r="K273" s="26" t="s">
        <v>39</v>
      </c>
      <c r="L273" s="21"/>
      <c r="M273" s="6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2">
      <c r="A274" s="6"/>
      <c r="B274" s="65" t="s">
        <v>39</v>
      </c>
      <c r="C274" s="26"/>
      <c r="D274" s="26"/>
      <c r="E274" s="16" t="s">
        <v>39</v>
      </c>
      <c r="F274" s="17"/>
      <c r="G274" s="18" t="str">
        <f t="shared" si="21"/>
        <v>-</v>
      </c>
      <c r="H274" s="18" t="str">
        <f t="shared" si="22"/>
        <v>-</v>
      </c>
      <c r="I274" s="26" t="s">
        <v>39</v>
      </c>
      <c r="J274" s="26" t="s">
        <v>39</v>
      </c>
      <c r="K274" s="26" t="s">
        <v>39</v>
      </c>
      <c r="L274" s="21"/>
      <c r="M274" s="2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2">
      <c r="A275" s="6"/>
      <c r="B275" s="65" t="s">
        <v>39</v>
      </c>
      <c r="C275" s="26"/>
      <c r="D275" s="26"/>
      <c r="E275" s="16" t="s">
        <v>39</v>
      </c>
      <c r="F275" s="17"/>
      <c r="G275" s="18" t="str">
        <f t="shared" si="21"/>
        <v>-</v>
      </c>
      <c r="H275" s="18" t="str">
        <f t="shared" si="22"/>
        <v>-</v>
      </c>
      <c r="I275" s="26" t="s">
        <v>39</v>
      </c>
      <c r="J275" s="26" t="s">
        <v>39</v>
      </c>
      <c r="K275" s="26" t="s">
        <v>39</v>
      </c>
      <c r="L275" s="21"/>
      <c r="M275" s="2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2">
      <c r="A276" s="6"/>
      <c r="B276" s="65" t="s">
        <v>39</v>
      </c>
      <c r="C276" s="26"/>
      <c r="D276" s="26"/>
      <c r="E276" s="16" t="s">
        <v>39</v>
      </c>
      <c r="F276" s="17"/>
      <c r="G276" s="18" t="str">
        <f t="shared" si="21"/>
        <v>-</v>
      </c>
      <c r="H276" s="18" t="str">
        <f t="shared" si="22"/>
        <v>-</v>
      </c>
      <c r="I276" s="26" t="s">
        <v>39</v>
      </c>
      <c r="J276" s="26" t="s">
        <v>39</v>
      </c>
      <c r="K276" s="26" t="s">
        <v>39</v>
      </c>
      <c r="L276" s="21"/>
      <c r="M276" s="24"/>
      <c r="N276" s="3"/>
      <c r="O276" s="43" t="s">
        <v>50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2">
      <c r="A277" s="6"/>
      <c r="B277" s="65" t="s">
        <v>39</v>
      </c>
      <c r="C277" s="26"/>
      <c r="D277" s="26"/>
      <c r="E277" s="16" t="s">
        <v>39</v>
      </c>
      <c r="F277" s="17"/>
      <c r="G277" s="18" t="str">
        <f t="shared" si="21"/>
        <v>-</v>
      </c>
      <c r="H277" s="18" t="str">
        <f t="shared" si="22"/>
        <v>-</v>
      </c>
      <c r="I277" s="26" t="s">
        <v>39</v>
      </c>
      <c r="J277" s="26" t="s">
        <v>39</v>
      </c>
      <c r="K277" s="26" t="s">
        <v>39</v>
      </c>
      <c r="L277" s="21"/>
      <c r="M277" s="24"/>
      <c r="N277" s="3"/>
      <c r="O277" s="9" t="str">
        <f>IFERROR(AVERAGE(F290:F310),"-")</f>
        <v>-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2">
      <c r="A278" s="6"/>
      <c r="B278" s="65" t="s">
        <v>39</v>
      </c>
      <c r="C278" s="26"/>
      <c r="D278" s="26"/>
      <c r="E278" s="16" t="s">
        <v>39</v>
      </c>
      <c r="F278" s="17"/>
      <c r="G278" s="18" t="str">
        <f t="shared" si="21"/>
        <v>-</v>
      </c>
      <c r="H278" s="18" t="str">
        <f t="shared" si="22"/>
        <v>-</v>
      </c>
      <c r="I278" s="26" t="s">
        <v>39</v>
      </c>
      <c r="J278" s="26" t="s">
        <v>39</v>
      </c>
      <c r="K278" s="26" t="s">
        <v>39</v>
      </c>
      <c r="L278" s="21"/>
      <c r="M278" s="2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75" customHeight="1" x14ac:dyDescent="0.2">
      <c r="A279" s="6"/>
      <c r="B279" s="65" t="s">
        <v>39</v>
      </c>
      <c r="C279" s="26"/>
      <c r="D279" s="26"/>
      <c r="E279" s="16" t="s">
        <v>39</v>
      </c>
      <c r="F279" s="17"/>
      <c r="G279" s="18" t="str">
        <f t="shared" si="21"/>
        <v>-</v>
      </c>
      <c r="H279" s="18" t="str">
        <f t="shared" si="22"/>
        <v>-</v>
      </c>
      <c r="I279" s="26" t="s">
        <v>39</v>
      </c>
      <c r="J279" s="26" t="s">
        <v>39</v>
      </c>
      <c r="K279" s="26" t="s">
        <v>39</v>
      </c>
      <c r="L279" s="21"/>
      <c r="M279" s="2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3.5" customHeight="1" x14ac:dyDescent="0.2">
      <c r="A280" s="6"/>
      <c r="B280" s="65" t="s">
        <v>39</v>
      </c>
      <c r="C280" s="26"/>
      <c r="D280" s="26"/>
      <c r="E280" s="16" t="s">
        <v>39</v>
      </c>
      <c r="F280" s="17"/>
      <c r="G280" s="18" t="str">
        <f t="shared" si="21"/>
        <v>-</v>
      </c>
      <c r="H280" s="18" t="str">
        <f t="shared" si="22"/>
        <v>-</v>
      </c>
      <c r="I280" s="26" t="s">
        <v>39</v>
      </c>
      <c r="J280" s="26" t="s">
        <v>39</v>
      </c>
      <c r="K280" s="26" t="s">
        <v>39</v>
      </c>
      <c r="L280" s="21"/>
      <c r="M280" s="2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2">
      <c r="A281" s="6"/>
      <c r="B281" s="65" t="s">
        <v>39</v>
      </c>
      <c r="C281" s="26"/>
      <c r="D281" s="26"/>
      <c r="E281" s="16" t="s">
        <v>39</v>
      </c>
      <c r="F281" s="17"/>
      <c r="G281" s="18" t="str">
        <f t="shared" si="21"/>
        <v>-</v>
      </c>
      <c r="H281" s="18" t="str">
        <f t="shared" si="22"/>
        <v>-</v>
      </c>
      <c r="I281" s="26" t="s">
        <v>39</v>
      </c>
      <c r="J281" s="26" t="s">
        <v>39</v>
      </c>
      <c r="K281" s="26" t="s">
        <v>39</v>
      </c>
      <c r="L281" s="21"/>
      <c r="M281" s="2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75" customHeight="1" x14ac:dyDescent="0.2">
      <c r="A282" s="6"/>
      <c r="B282" s="65" t="s">
        <v>39</v>
      </c>
      <c r="C282" s="26"/>
      <c r="D282" s="26"/>
      <c r="E282" s="16" t="s">
        <v>39</v>
      </c>
      <c r="F282" s="17"/>
      <c r="G282" s="18" t="str">
        <f t="shared" si="21"/>
        <v>-</v>
      </c>
      <c r="H282" s="18" t="str">
        <f t="shared" si="22"/>
        <v>-</v>
      </c>
      <c r="I282" s="26" t="s">
        <v>39</v>
      </c>
      <c r="J282" s="26" t="s">
        <v>39</v>
      </c>
      <c r="K282" s="26" t="s">
        <v>39</v>
      </c>
      <c r="L282" s="21"/>
      <c r="M282" s="2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3.5" customHeight="1" x14ac:dyDescent="0.2">
      <c r="A283" s="6"/>
      <c r="B283" s="59" t="s">
        <v>39</v>
      </c>
      <c r="C283" s="46"/>
      <c r="D283" s="46"/>
      <c r="E283" s="47" t="s">
        <v>39</v>
      </c>
      <c r="F283" s="48"/>
      <c r="G283" s="49" t="str">
        <f t="shared" si="21"/>
        <v>-</v>
      </c>
      <c r="H283" s="49" t="str">
        <f t="shared" si="22"/>
        <v>-</v>
      </c>
      <c r="I283" s="46" t="s">
        <v>39</v>
      </c>
      <c r="J283" s="26" t="s">
        <v>39</v>
      </c>
      <c r="K283" s="46" t="s">
        <v>39</v>
      </c>
      <c r="L283" s="50"/>
      <c r="M283" s="5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x14ac:dyDescent="0.2">
      <c r="A284" s="6"/>
      <c r="B284" s="52" t="s">
        <v>52</v>
      </c>
      <c r="C284" s="11" t="s">
        <v>6</v>
      </c>
      <c r="D284" s="11" t="s">
        <v>7</v>
      </c>
      <c r="E284" s="11" t="s">
        <v>53</v>
      </c>
      <c r="F284" s="11" t="s">
        <v>9</v>
      </c>
      <c r="G284" s="53"/>
      <c r="H284" s="53"/>
      <c r="I284" s="11" t="s">
        <v>12</v>
      </c>
      <c r="J284" s="54" t="s">
        <v>13</v>
      </c>
      <c r="K284" s="11" t="s">
        <v>14</v>
      </c>
      <c r="L284" s="11" t="s">
        <v>15</v>
      </c>
      <c r="M284" s="12" t="s">
        <v>16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2">
      <c r="A285" s="6"/>
      <c r="B285" s="55"/>
      <c r="C285" s="56"/>
      <c r="D285" s="56"/>
      <c r="E285" s="56"/>
      <c r="F285" s="57"/>
      <c r="G285" s="49"/>
      <c r="H285" s="49"/>
      <c r="I285" s="56"/>
      <c r="J285" s="26"/>
      <c r="K285" s="56"/>
      <c r="L285" s="57"/>
      <c r="M285" s="58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2">
      <c r="A286" s="6"/>
      <c r="B286" s="59" t="s">
        <v>39</v>
      </c>
      <c r="C286" s="46"/>
      <c r="D286" s="46"/>
      <c r="E286" s="46"/>
      <c r="F286" s="50"/>
      <c r="G286" s="49" t="str">
        <f>IFERROR(VLOOKUP(E286,$Q$12:$R$18,2,FALSE),"-")</f>
        <v>-</v>
      </c>
      <c r="H286" s="49" t="str">
        <f>IFERROR(G286*L286,"-")</f>
        <v>-</v>
      </c>
      <c r="I286" s="46"/>
      <c r="J286" s="46" t="s">
        <v>39</v>
      </c>
      <c r="K286" s="46"/>
      <c r="L286" s="50"/>
      <c r="M286" s="5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2">
      <c r="A287" s="6"/>
      <c r="B287" s="7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x14ac:dyDescent="0.2">
      <c r="A288" s="6"/>
      <c r="B288" s="153" t="s">
        <v>2</v>
      </c>
      <c r="C288" s="154">
        <v>12</v>
      </c>
      <c r="D288" s="154"/>
      <c r="E288" s="154"/>
      <c r="F288" s="154"/>
      <c r="G288" s="154"/>
      <c r="H288" s="154"/>
      <c r="I288" s="154"/>
      <c r="J288" s="6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x14ac:dyDescent="0.2">
      <c r="A289" s="6"/>
      <c r="B289" s="153"/>
      <c r="C289" s="154"/>
      <c r="D289" s="154"/>
      <c r="E289" s="154"/>
      <c r="F289" s="154"/>
      <c r="G289" s="154"/>
      <c r="H289" s="154"/>
      <c r="I289" s="154"/>
      <c r="J289" s="6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x14ac:dyDescent="0.2">
      <c r="A290" s="6"/>
      <c r="B290" s="10" t="s">
        <v>5</v>
      </c>
      <c r="C290" s="11" t="s">
        <v>6</v>
      </c>
      <c r="D290" s="11" t="s">
        <v>7</v>
      </c>
      <c r="E290" s="11" t="s">
        <v>8</v>
      </c>
      <c r="F290" s="11" t="s">
        <v>9</v>
      </c>
      <c r="G290" s="11" t="s">
        <v>10</v>
      </c>
      <c r="H290" s="11" t="s">
        <v>11</v>
      </c>
      <c r="I290" s="11" t="s">
        <v>12</v>
      </c>
      <c r="J290" s="11" t="s">
        <v>13</v>
      </c>
      <c r="K290" s="11" t="s">
        <v>14</v>
      </c>
      <c r="L290" s="11" t="s">
        <v>15</v>
      </c>
      <c r="M290" s="12" t="s">
        <v>16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2">
      <c r="A291" s="6"/>
      <c r="B291" s="65" t="s">
        <v>39</v>
      </c>
      <c r="C291" s="26"/>
      <c r="D291" s="26"/>
      <c r="E291" s="16" t="s">
        <v>39</v>
      </c>
      <c r="F291" s="17"/>
      <c r="G291" s="18" t="str">
        <f t="shared" ref="G291:G310" si="23">IFERROR(VLOOKUP(E291,$Q$12:$R$17,2,FALSE),"-")</f>
        <v>-</v>
      </c>
      <c r="H291" s="18" t="str">
        <f t="shared" ref="H291:H310" si="24">IFERROR(G291*L291,"-")</f>
        <v>-</v>
      </c>
      <c r="I291" s="26" t="s">
        <v>39</v>
      </c>
      <c r="J291" s="26" t="s">
        <v>39</v>
      </c>
      <c r="K291" s="26" t="s">
        <v>39</v>
      </c>
      <c r="L291" s="21"/>
      <c r="M291" s="2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2">
      <c r="A292" s="6"/>
      <c r="B292" s="65" t="s">
        <v>39</v>
      </c>
      <c r="C292" s="26"/>
      <c r="D292" s="26"/>
      <c r="E292" s="16" t="s">
        <v>39</v>
      </c>
      <c r="F292" s="17"/>
      <c r="G292" s="18" t="str">
        <f t="shared" si="23"/>
        <v>-</v>
      </c>
      <c r="H292" s="18" t="str">
        <f t="shared" si="24"/>
        <v>-</v>
      </c>
      <c r="I292" s="26" t="s">
        <v>39</v>
      </c>
      <c r="J292" s="26" t="s">
        <v>39</v>
      </c>
      <c r="K292" s="26" t="s">
        <v>39</v>
      </c>
      <c r="L292" s="21"/>
      <c r="M292" s="2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2">
      <c r="A293" s="6"/>
      <c r="B293" s="65" t="s">
        <v>39</v>
      </c>
      <c r="C293" s="26"/>
      <c r="D293" s="26"/>
      <c r="E293" s="16" t="s">
        <v>39</v>
      </c>
      <c r="F293" s="17"/>
      <c r="G293" s="18" t="str">
        <f t="shared" si="23"/>
        <v>-</v>
      </c>
      <c r="H293" s="18" t="str">
        <f t="shared" si="24"/>
        <v>-</v>
      </c>
      <c r="I293" s="26" t="s">
        <v>39</v>
      </c>
      <c r="J293" s="26" t="s">
        <v>39</v>
      </c>
      <c r="K293" s="26" t="s">
        <v>39</v>
      </c>
      <c r="L293" s="21"/>
      <c r="M293" s="2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2">
      <c r="A294" s="6"/>
      <c r="B294" s="65" t="s">
        <v>39</v>
      </c>
      <c r="C294" s="26"/>
      <c r="D294" s="26"/>
      <c r="E294" s="16" t="s">
        <v>39</v>
      </c>
      <c r="F294" s="17"/>
      <c r="G294" s="18" t="str">
        <f t="shared" si="23"/>
        <v>-</v>
      </c>
      <c r="H294" s="18" t="str">
        <f t="shared" si="24"/>
        <v>-</v>
      </c>
      <c r="I294" s="26" t="s">
        <v>39</v>
      </c>
      <c r="J294" s="26" t="s">
        <v>39</v>
      </c>
      <c r="K294" s="26" t="s">
        <v>39</v>
      </c>
      <c r="L294" s="21"/>
      <c r="M294" s="2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2">
      <c r="A295" s="6"/>
      <c r="B295" s="65" t="s">
        <v>39</v>
      </c>
      <c r="C295" s="26"/>
      <c r="D295" s="26"/>
      <c r="E295" s="16" t="s">
        <v>39</v>
      </c>
      <c r="F295" s="17"/>
      <c r="G295" s="18" t="str">
        <f t="shared" si="23"/>
        <v>-</v>
      </c>
      <c r="H295" s="18" t="str">
        <f t="shared" si="24"/>
        <v>-</v>
      </c>
      <c r="I295" s="26" t="s">
        <v>39</v>
      </c>
      <c r="J295" s="26" t="s">
        <v>39</v>
      </c>
      <c r="K295" s="26" t="s">
        <v>39</v>
      </c>
      <c r="L295" s="21"/>
      <c r="M295" s="2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2">
      <c r="A296" s="6"/>
      <c r="B296" s="65" t="s">
        <v>39</v>
      </c>
      <c r="C296" s="26"/>
      <c r="D296" s="26"/>
      <c r="E296" s="16" t="s">
        <v>39</v>
      </c>
      <c r="F296" s="17"/>
      <c r="G296" s="18" t="str">
        <f t="shared" si="23"/>
        <v>-</v>
      </c>
      <c r="H296" s="18" t="str">
        <f t="shared" si="24"/>
        <v>-</v>
      </c>
      <c r="I296" s="26" t="s">
        <v>39</v>
      </c>
      <c r="J296" s="26" t="s">
        <v>39</v>
      </c>
      <c r="K296" s="26" t="s">
        <v>39</v>
      </c>
      <c r="L296" s="21"/>
      <c r="M296" s="2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2">
      <c r="A297" s="6"/>
      <c r="B297" s="65" t="s">
        <v>39</v>
      </c>
      <c r="C297" s="26"/>
      <c r="D297" s="26"/>
      <c r="E297" s="16" t="s">
        <v>39</v>
      </c>
      <c r="F297" s="17"/>
      <c r="G297" s="18" t="str">
        <f t="shared" si="23"/>
        <v>-</v>
      </c>
      <c r="H297" s="18" t="str">
        <f t="shared" si="24"/>
        <v>-</v>
      </c>
      <c r="I297" s="26" t="s">
        <v>39</v>
      </c>
      <c r="J297" s="26" t="s">
        <v>39</v>
      </c>
      <c r="K297" s="26" t="s">
        <v>39</v>
      </c>
      <c r="L297" s="21"/>
      <c r="M297" s="2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2">
      <c r="A298" s="6"/>
      <c r="B298" s="65" t="s">
        <v>39</v>
      </c>
      <c r="C298" s="26"/>
      <c r="D298" s="26"/>
      <c r="E298" s="16" t="s">
        <v>39</v>
      </c>
      <c r="F298" s="17"/>
      <c r="G298" s="18" t="str">
        <f t="shared" si="23"/>
        <v>-</v>
      </c>
      <c r="H298" s="18" t="str">
        <f t="shared" si="24"/>
        <v>-</v>
      </c>
      <c r="I298" s="26" t="s">
        <v>39</v>
      </c>
      <c r="J298" s="26" t="s">
        <v>39</v>
      </c>
      <c r="K298" s="26" t="s">
        <v>39</v>
      </c>
      <c r="L298" s="21"/>
      <c r="M298" s="2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2">
      <c r="A299" s="6"/>
      <c r="B299" s="65" t="s">
        <v>39</v>
      </c>
      <c r="C299" s="26"/>
      <c r="D299" s="26"/>
      <c r="E299" s="16" t="s">
        <v>39</v>
      </c>
      <c r="F299" s="17"/>
      <c r="G299" s="18" t="str">
        <f t="shared" si="23"/>
        <v>-</v>
      </c>
      <c r="H299" s="18" t="str">
        <f t="shared" si="24"/>
        <v>-</v>
      </c>
      <c r="I299" s="26" t="s">
        <v>39</v>
      </c>
      <c r="J299" s="26" t="s">
        <v>39</v>
      </c>
      <c r="K299" s="26" t="s">
        <v>39</v>
      </c>
      <c r="L299" s="21"/>
      <c r="M299" s="2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2">
      <c r="A300" s="6"/>
      <c r="B300" s="65" t="s">
        <v>39</v>
      </c>
      <c r="C300" s="26"/>
      <c r="D300" s="26"/>
      <c r="E300" s="16" t="s">
        <v>39</v>
      </c>
      <c r="F300" s="17"/>
      <c r="G300" s="18" t="str">
        <f t="shared" si="23"/>
        <v>-</v>
      </c>
      <c r="H300" s="18" t="str">
        <f t="shared" si="24"/>
        <v>-</v>
      </c>
      <c r="I300" s="26" t="s">
        <v>39</v>
      </c>
      <c r="J300" s="26" t="s">
        <v>39</v>
      </c>
      <c r="K300" s="26" t="s">
        <v>39</v>
      </c>
      <c r="L300" s="21"/>
      <c r="M300" s="69"/>
      <c r="N300" s="3"/>
      <c r="O300" s="43" t="s">
        <v>50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2">
      <c r="A301" s="6"/>
      <c r="B301" s="65" t="s">
        <v>39</v>
      </c>
      <c r="C301" s="26"/>
      <c r="D301" s="26"/>
      <c r="E301" s="16" t="s">
        <v>39</v>
      </c>
      <c r="F301" s="17"/>
      <c r="G301" s="18" t="str">
        <f t="shared" si="23"/>
        <v>-</v>
      </c>
      <c r="H301" s="18" t="str">
        <f t="shared" si="24"/>
        <v>-</v>
      </c>
      <c r="I301" s="26" t="s">
        <v>39</v>
      </c>
      <c r="J301" s="26" t="s">
        <v>39</v>
      </c>
      <c r="K301" s="26" t="s">
        <v>39</v>
      </c>
      <c r="L301" s="21"/>
      <c r="M301" s="24"/>
      <c r="N301" s="3"/>
      <c r="O301" s="9" t="str">
        <f>IFERROR(AVERAGE(F317:F337),"-")</f>
        <v>-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2">
      <c r="A302" s="6"/>
      <c r="B302" s="65" t="s">
        <v>39</v>
      </c>
      <c r="C302" s="26"/>
      <c r="D302" s="26"/>
      <c r="E302" s="16" t="s">
        <v>39</v>
      </c>
      <c r="F302" s="17"/>
      <c r="G302" s="18" t="str">
        <f t="shared" si="23"/>
        <v>-</v>
      </c>
      <c r="H302" s="18" t="str">
        <f t="shared" si="24"/>
        <v>-</v>
      </c>
      <c r="I302" s="26" t="s">
        <v>39</v>
      </c>
      <c r="J302" s="26" t="s">
        <v>39</v>
      </c>
      <c r="K302" s="26" t="s">
        <v>39</v>
      </c>
      <c r="L302" s="21"/>
      <c r="M302" s="2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75" customHeight="1" x14ac:dyDescent="0.2">
      <c r="A303" s="6"/>
      <c r="B303" s="65" t="s">
        <v>39</v>
      </c>
      <c r="C303" s="26"/>
      <c r="D303" s="26"/>
      <c r="E303" s="16" t="s">
        <v>39</v>
      </c>
      <c r="F303" s="17"/>
      <c r="G303" s="18" t="str">
        <f t="shared" si="23"/>
        <v>-</v>
      </c>
      <c r="H303" s="18" t="str">
        <f t="shared" si="24"/>
        <v>-</v>
      </c>
      <c r="I303" s="26" t="s">
        <v>39</v>
      </c>
      <c r="J303" s="26" t="s">
        <v>39</v>
      </c>
      <c r="K303" s="26" t="s">
        <v>39</v>
      </c>
      <c r="L303" s="21"/>
      <c r="M303" s="2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3.5" customHeight="1" x14ac:dyDescent="0.2">
      <c r="A304" s="6"/>
      <c r="B304" s="65" t="s">
        <v>39</v>
      </c>
      <c r="C304" s="26"/>
      <c r="D304" s="26"/>
      <c r="E304" s="16" t="s">
        <v>39</v>
      </c>
      <c r="F304" s="17"/>
      <c r="G304" s="18" t="str">
        <f t="shared" si="23"/>
        <v>-</v>
      </c>
      <c r="H304" s="18" t="str">
        <f t="shared" si="24"/>
        <v>-</v>
      </c>
      <c r="I304" s="26" t="s">
        <v>39</v>
      </c>
      <c r="J304" s="26" t="s">
        <v>39</v>
      </c>
      <c r="K304" s="26" t="s">
        <v>39</v>
      </c>
      <c r="L304" s="21"/>
      <c r="M304" s="2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2">
      <c r="A305" s="6"/>
      <c r="B305" s="65" t="s">
        <v>39</v>
      </c>
      <c r="C305" s="26"/>
      <c r="D305" s="26"/>
      <c r="E305" s="16" t="s">
        <v>39</v>
      </c>
      <c r="F305" s="17"/>
      <c r="G305" s="18" t="str">
        <f t="shared" si="23"/>
        <v>-</v>
      </c>
      <c r="H305" s="18" t="str">
        <f t="shared" si="24"/>
        <v>-</v>
      </c>
      <c r="I305" s="26" t="s">
        <v>39</v>
      </c>
      <c r="J305" s="26" t="s">
        <v>39</v>
      </c>
      <c r="K305" s="26" t="s">
        <v>39</v>
      </c>
      <c r="L305" s="21"/>
      <c r="M305" s="2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75" customHeight="1" x14ac:dyDescent="0.2">
      <c r="A306" s="6"/>
      <c r="B306" s="65" t="s">
        <v>39</v>
      </c>
      <c r="C306" s="26"/>
      <c r="D306" s="26"/>
      <c r="E306" s="16" t="s">
        <v>39</v>
      </c>
      <c r="F306" s="17"/>
      <c r="G306" s="18" t="str">
        <f t="shared" si="23"/>
        <v>-</v>
      </c>
      <c r="H306" s="18" t="str">
        <f t="shared" si="24"/>
        <v>-</v>
      </c>
      <c r="I306" s="26" t="s">
        <v>39</v>
      </c>
      <c r="J306" s="26" t="s">
        <v>39</v>
      </c>
      <c r="K306" s="26" t="s">
        <v>39</v>
      </c>
      <c r="L306" s="21"/>
      <c r="M306" s="2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3.5" customHeight="1" x14ac:dyDescent="0.2">
      <c r="A307" s="6"/>
      <c r="B307" s="65" t="s">
        <v>39</v>
      </c>
      <c r="C307" s="26"/>
      <c r="D307" s="26"/>
      <c r="E307" s="16" t="s">
        <v>39</v>
      </c>
      <c r="F307" s="17"/>
      <c r="G307" s="18" t="str">
        <f t="shared" si="23"/>
        <v>-</v>
      </c>
      <c r="H307" s="18" t="str">
        <f t="shared" si="24"/>
        <v>-</v>
      </c>
      <c r="I307" s="26" t="s">
        <v>39</v>
      </c>
      <c r="J307" s="26" t="s">
        <v>39</v>
      </c>
      <c r="K307" s="26" t="s">
        <v>39</v>
      </c>
      <c r="L307" s="21"/>
      <c r="M307" s="2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2">
      <c r="A308" s="6"/>
      <c r="B308" s="65" t="s">
        <v>39</v>
      </c>
      <c r="C308" s="26"/>
      <c r="D308" s="26"/>
      <c r="E308" s="16" t="s">
        <v>39</v>
      </c>
      <c r="F308" s="17"/>
      <c r="G308" s="18" t="str">
        <f t="shared" si="23"/>
        <v>-</v>
      </c>
      <c r="H308" s="18" t="str">
        <f t="shared" si="24"/>
        <v>-</v>
      </c>
      <c r="I308" s="26" t="s">
        <v>39</v>
      </c>
      <c r="J308" s="26" t="s">
        <v>39</v>
      </c>
      <c r="K308" s="26" t="s">
        <v>39</v>
      </c>
      <c r="L308" s="21"/>
      <c r="M308" s="2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2">
      <c r="A309" s="6"/>
      <c r="B309" s="65" t="s">
        <v>39</v>
      </c>
      <c r="C309" s="26"/>
      <c r="D309" s="26"/>
      <c r="E309" s="16" t="s">
        <v>39</v>
      </c>
      <c r="F309" s="17"/>
      <c r="G309" s="18" t="str">
        <f t="shared" si="23"/>
        <v>-</v>
      </c>
      <c r="H309" s="18" t="str">
        <f t="shared" si="24"/>
        <v>-</v>
      </c>
      <c r="I309" s="26" t="s">
        <v>39</v>
      </c>
      <c r="J309" s="26" t="s">
        <v>39</v>
      </c>
      <c r="K309" s="26" t="s">
        <v>39</v>
      </c>
      <c r="L309" s="21"/>
      <c r="M309" s="2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2">
      <c r="A310" s="6"/>
      <c r="B310" s="59" t="s">
        <v>39</v>
      </c>
      <c r="C310" s="46"/>
      <c r="D310" s="46"/>
      <c r="E310" s="47" t="s">
        <v>39</v>
      </c>
      <c r="F310" s="48"/>
      <c r="G310" s="49" t="str">
        <f t="shared" si="23"/>
        <v>-</v>
      </c>
      <c r="H310" s="49" t="str">
        <f t="shared" si="24"/>
        <v>-</v>
      </c>
      <c r="I310" s="46" t="s">
        <v>39</v>
      </c>
      <c r="J310" s="26" t="s">
        <v>39</v>
      </c>
      <c r="K310" s="46" t="s">
        <v>39</v>
      </c>
      <c r="L310" s="50"/>
      <c r="M310" s="5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x14ac:dyDescent="0.2">
      <c r="A311" s="6"/>
      <c r="B311" s="52" t="s">
        <v>52</v>
      </c>
      <c r="C311" s="11" t="s">
        <v>6</v>
      </c>
      <c r="D311" s="11" t="s">
        <v>7</v>
      </c>
      <c r="E311" s="11" t="s">
        <v>53</v>
      </c>
      <c r="F311" s="11" t="s">
        <v>9</v>
      </c>
      <c r="G311" s="53"/>
      <c r="H311" s="53"/>
      <c r="I311" s="11" t="s">
        <v>12</v>
      </c>
      <c r="J311" s="54" t="s">
        <v>13</v>
      </c>
      <c r="K311" s="11" t="s">
        <v>14</v>
      </c>
      <c r="L311" s="11" t="s">
        <v>15</v>
      </c>
      <c r="M311" s="12" t="s">
        <v>16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2">
      <c r="A312" s="6"/>
      <c r="B312" s="55"/>
      <c r="C312" s="56"/>
      <c r="D312" s="56"/>
      <c r="E312" s="56"/>
      <c r="F312" s="57"/>
      <c r="G312" s="49"/>
      <c r="H312" s="49"/>
      <c r="I312" s="56"/>
      <c r="J312" s="26"/>
      <c r="K312" s="56"/>
      <c r="L312" s="57"/>
      <c r="M312" s="58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2">
      <c r="A313" s="6"/>
      <c r="B313" s="59" t="s">
        <v>39</v>
      </c>
      <c r="C313" s="46"/>
      <c r="D313" s="46"/>
      <c r="E313" s="46"/>
      <c r="F313" s="50"/>
      <c r="G313" s="49" t="str">
        <f>IFERROR(VLOOKUP(E313,$Q$12:$R$18,2,FALSE),"-")</f>
        <v>-</v>
      </c>
      <c r="H313" s="49" t="str">
        <f>IFERROR(G313*L313,"-")</f>
        <v>-</v>
      </c>
      <c r="I313" s="46"/>
      <c r="J313" s="46" t="s">
        <v>39</v>
      </c>
      <c r="K313" s="46"/>
      <c r="L313" s="50"/>
      <c r="M313" s="5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2">
      <c r="A314" s="6"/>
      <c r="B314" s="7"/>
      <c r="C314" s="6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x14ac:dyDescent="0.2">
      <c r="A315" s="6"/>
      <c r="B315" s="153" t="s">
        <v>2</v>
      </c>
      <c r="C315" s="154">
        <v>13</v>
      </c>
      <c r="D315" s="154"/>
      <c r="E315" s="154"/>
      <c r="F315" s="154"/>
      <c r="G315" s="154"/>
      <c r="H315" s="154"/>
      <c r="I315" s="154"/>
      <c r="J315" s="6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x14ac:dyDescent="0.2">
      <c r="A316" s="6"/>
      <c r="B316" s="153"/>
      <c r="C316" s="154"/>
      <c r="D316" s="154"/>
      <c r="E316" s="154"/>
      <c r="F316" s="154"/>
      <c r="G316" s="154"/>
      <c r="H316" s="154"/>
      <c r="I316" s="154"/>
      <c r="J316" s="6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x14ac:dyDescent="0.2">
      <c r="A317" s="6"/>
      <c r="B317" s="10" t="s">
        <v>5</v>
      </c>
      <c r="C317" s="11" t="s">
        <v>6</v>
      </c>
      <c r="D317" s="11" t="s">
        <v>7</v>
      </c>
      <c r="E317" s="11" t="s">
        <v>8</v>
      </c>
      <c r="F317" s="11" t="s">
        <v>9</v>
      </c>
      <c r="G317" s="11" t="s">
        <v>10</v>
      </c>
      <c r="H317" s="11" t="s">
        <v>11</v>
      </c>
      <c r="I317" s="11" t="s">
        <v>12</v>
      </c>
      <c r="J317" s="11" t="s">
        <v>13</v>
      </c>
      <c r="K317" s="11" t="s">
        <v>14</v>
      </c>
      <c r="L317" s="11" t="s">
        <v>15</v>
      </c>
      <c r="M317" s="12" t="s">
        <v>16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2">
      <c r="A318" s="6"/>
      <c r="B318" s="55" t="s">
        <v>39</v>
      </c>
      <c r="C318" s="56"/>
      <c r="D318" s="56"/>
      <c r="E318" s="56" t="s">
        <v>39</v>
      </c>
      <c r="F318" s="57"/>
      <c r="G318" s="64" t="str">
        <f t="shared" ref="G318:G337" si="25">IFERROR(VLOOKUP(E318,$Q$12:$R$17,2,FALSE),"-")</f>
        <v>-</v>
      </c>
      <c r="H318" s="64" t="str">
        <f t="shared" ref="H318:H337" si="26">IFERROR(G318*L318,"-")</f>
        <v>-</v>
      </c>
      <c r="I318" s="56" t="s">
        <v>39</v>
      </c>
      <c r="J318" s="56" t="s">
        <v>39</v>
      </c>
      <c r="K318" s="56" t="s">
        <v>39</v>
      </c>
      <c r="L318" s="57"/>
      <c r="M318" s="58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2">
      <c r="A319" s="6"/>
      <c r="B319" s="65" t="s">
        <v>39</v>
      </c>
      <c r="C319" s="26"/>
      <c r="D319" s="26"/>
      <c r="E319" s="16" t="s">
        <v>39</v>
      </c>
      <c r="F319" s="17"/>
      <c r="G319" s="18" t="str">
        <f t="shared" si="25"/>
        <v>-</v>
      </c>
      <c r="H319" s="18" t="str">
        <f t="shared" si="26"/>
        <v>-</v>
      </c>
      <c r="I319" s="26" t="s">
        <v>39</v>
      </c>
      <c r="J319" s="56" t="s">
        <v>39</v>
      </c>
      <c r="K319" s="26" t="s">
        <v>39</v>
      </c>
      <c r="L319" s="21"/>
      <c r="M319" s="2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2">
      <c r="A320" s="6"/>
      <c r="B320" s="65" t="s">
        <v>39</v>
      </c>
      <c r="C320" s="26"/>
      <c r="D320" s="26"/>
      <c r="E320" s="16" t="s">
        <v>39</v>
      </c>
      <c r="F320" s="17"/>
      <c r="G320" s="18" t="str">
        <f t="shared" si="25"/>
        <v>-</v>
      </c>
      <c r="H320" s="18" t="str">
        <f t="shared" si="26"/>
        <v>-</v>
      </c>
      <c r="I320" s="26" t="s">
        <v>39</v>
      </c>
      <c r="J320" s="56" t="s">
        <v>39</v>
      </c>
      <c r="K320" s="26" t="s">
        <v>39</v>
      </c>
      <c r="L320" s="21"/>
      <c r="M320" s="2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2">
      <c r="A321" s="6"/>
      <c r="B321" s="65" t="s">
        <v>39</v>
      </c>
      <c r="C321" s="26"/>
      <c r="D321" s="26"/>
      <c r="E321" s="16" t="s">
        <v>39</v>
      </c>
      <c r="F321" s="17"/>
      <c r="G321" s="18" t="str">
        <f t="shared" si="25"/>
        <v>-</v>
      </c>
      <c r="H321" s="18" t="str">
        <f t="shared" si="26"/>
        <v>-</v>
      </c>
      <c r="I321" s="26" t="s">
        <v>39</v>
      </c>
      <c r="J321" s="56" t="s">
        <v>39</v>
      </c>
      <c r="K321" s="26" t="s">
        <v>39</v>
      </c>
      <c r="L321" s="21"/>
      <c r="M321" s="2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2">
      <c r="A322" s="6"/>
      <c r="B322" s="65" t="s">
        <v>39</v>
      </c>
      <c r="C322" s="26"/>
      <c r="D322" s="26"/>
      <c r="E322" s="16" t="s">
        <v>39</v>
      </c>
      <c r="F322" s="17"/>
      <c r="G322" s="18" t="str">
        <f t="shared" si="25"/>
        <v>-</v>
      </c>
      <c r="H322" s="18" t="str">
        <f t="shared" si="26"/>
        <v>-</v>
      </c>
      <c r="I322" s="26" t="s">
        <v>39</v>
      </c>
      <c r="J322" s="56" t="s">
        <v>39</v>
      </c>
      <c r="K322" s="26" t="s">
        <v>39</v>
      </c>
      <c r="L322" s="21"/>
      <c r="M322" s="2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2">
      <c r="A323" s="6"/>
      <c r="B323" s="65" t="s">
        <v>39</v>
      </c>
      <c r="C323" s="26"/>
      <c r="D323" s="26"/>
      <c r="E323" s="16" t="s">
        <v>39</v>
      </c>
      <c r="F323" s="17"/>
      <c r="G323" s="18" t="str">
        <f t="shared" si="25"/>
        <v>-</v>
      </c>
      <c r="H323" s="18" t="str">
        <f t="shared" si="26"/>
        <v>-</v>
      </c>
      <c r="I323" s="26" t="s">
        <v>39</v>
      </c>
      <c r="J323" s="56" t="s">
        <v>39</v>
      </c>
      <c r="K323" s="26" t="s">
        <v>39</v>
      </c>
      <c r="L323" s="21"/>
      <c r="M323" s="2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2">
      <c r="A324" s="6"/>
      <c r="B324" s="65" t="s">
        <v>39</v>
      </c>
      <c r="C324" s="26"/>
      <c r="D324" s="26"/>
      <c r="E324" s="16" t="s">
        <v>39</v>
      </c>
      <c r="F324" s="17"/>
      <c r="G324" s="18" t="str">
        <f t="shared" si="25"/>
        <v>-</v>
      </c>
      <c r="H324" s="18" t="str">
        <f t="shared" si="26"/>
        <v>-</v>
      </c>
      <c r="I324" s="26" t="s">
        <v>39</v>
      </c>
      <c r="J324" s="56" t="s">
        <v>39</v>
      </c>
      <c r="K324" s="26" t="s">
        <v>39</v>
      </c>
      <c r="L324" s="21"/>
      <c r="M324" s="24"/>
      <c r="N324" s="3"/>
      <c r="O324" s="43" t="s">
        <v>50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2">
      <c r="A325" s="6"/>
      <c r="B325" s="65" t="s">
        <v>39</v>
      </c>
      <c r="C325" s="26"/>
      <c r="D325" s="26"/>
      <c r="E325" s="16" t="s">
        <v>39</v>
      </c>
      <c r="F325" s="17"/>
      <c r="G325" s="18" t="str">
        <f t="shared" si="25"/>
        <v>-</v>
      </c>
      <c r="H325" s="18" t="str">
        <f t="shared" si="26"/>
        <v>-</v>
      </c>
      <c r="I325" s="26" t="s">
        <v>39</v>
      </c>
      <c r="J325" s="56" t="s">
        <v>39</v>
      </c>
      <c r="K325" s="26" t="s">
        <v>39</v>
      </c>
      <c r="L325" s="21"/>
      <c r="M325" s="24"/>
      <c r="N325" s="3"/>
      <c r="O325" s="9" t="str">
        <f>IFERROR(AVERAGE(F344:F364),"-")</f>
        <v>-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2">
      <c r="A326" s="6"/>
      <c r="B326" s="65" t="s">
        <v>39</v>
      </c>
      <c r="C326" s="26"/>
      <c r="D326" s="26"/>
      <c r="E326" s="16" t="s">
        <v>39</v>
      </c>
      <c r="F326" s="17"/>
      <c r="G326" s="18" t="str">
        <f t="shared" si="25"/>
        <v>-</v>
      </c>
      <c r="H326" s="18" t="str">
        <f t="shared" si="26"/>
        <v>-</v>
      </c>
      <c r="I326" s="26" t="s">
        <v>39</v>
      </c>
      <c r="J326" s="56" t="s">
        <v>39</v>
      </c>
      <c r="K326" s="26" t="s">
        <v>39</v>
      </c>
      <c r="L326" s="21"/>
      <c r="M326" s="2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75" customHeight="1" x14ac:dyDescent="0.2">
      <c r="A327" s="6"/>
      <c r="B327" s="65" t="s">
        <v>39</v>
      </c>
      <c r="C327" s="26"/>
      <c r="D327" s="26"/>
      <c r="E327" s="16" t="s">
        <v>39</v>
      </c>
      <c r="F327" s="17"/>
      <c r="G327" s="18" t="str">
        <f t="shared" si="25"/>
        <v>-</v>
      </c>
      <c r="H327" s="18" t="str">
        <f t="shared" si="26"/>
        <v>-</v>
      </c>
      <c r="I327" s="26" t="s">
        <v>39</v>
      </c>
      <c r="J327" s="56" t="s">
        <v>39</v>
      </c>
      <c r="K327" s="26" t="s">
        <v>39</v>
      </c>
      <c r="L327" s="21"/>
      <c r="M327" s="69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3.5" customHeight="1" x14ac:dyDescent="0.2">
      <c r="A328" s="6"/>
      <c r="B328" s="65" t="s">
        <v>39</v>
      </c>
      <c r="C328" s="26"/>
      <c r="D328" s="26"/>
      <c r="E328" s="16" t="s">
        <v>39</v>
      </c>
      <c r="F328" s="17"/>
      <c r="G328" s="18" t="str">
        <f t="shared" si="25"/>
        <v>-</v>
      </c>
      <c r="H328" s="18" t="str">
        <f t="shared" si="26"/>
        <v>-</v>
      </c>
      <c r="I328" s="26" t="s">
        <v>39</v>
      </c>
      <c r="J328" s="56" t="s">
        <v>39</v>
      </c>
      <c r="K328" s="26" t="s">
        <v>39</v>
      </c>
      <c r="L328" s="21"/>
      <c r="M328" s="2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2">
      <c r="A329" s="6"/>
      <c r="B329" s="65" t="s">
        <v>39</v>
      </c>
      <c r="C329" s="26"/>
      <c r="D329" s="26"/>
      <c r="E329" s="16" t="s">
        <v>39</v>
      </c>
      <c r="F329" s="17"/>
      <c r="G329" s="18" t="str">
        <f t="shared" si="25"/>
        <v>-</v>
      </c>
      <c r="H329" s="18" t="str">
        <f t="shared" si="26"/>
        <v>-</v>
      </c>
      <c r="I329" s="26" t="s">
        <v>39</v>
      </c>
      <c r="J329" s="56" t="s">
        <v>39</v>
      </c>
      <c r="K329" s="26" t="s">
        <v>39</v>
      </c>
      <c r="L329" s="21"/>
      <c r="M329" s="2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75" customHeight="1" x14ac:dyDescent="0.2">
      <c r="A330" s="6"/>
      <c r="B330" s="65" t="s">
        <v>39</v>
      </c>
      <c r="C330" s="26"/>
      <c r="D330" s="26"/>
      <c r="E330" s="16" t="s">
        <v>39</v>
      </c>
      <c r="F330" s="17"/>
      <c r="G330" s="18" t="str">
        <f t="shared" si="25"/>
        <v>-</v>
      </c>
      <c r="H330" s="18" t="str">
        <f t="shared" si="26"/>
        <v>-</v>
      </c>
      <c r="I330" s="26" t="s">
        <v>39</v>
      </c>
      <c r="J330" s="56" t="s">
        <v>39</v>
      </c>
      <c r="K330" s="26" t="s">
        <v>39</v>
      </c>
      <c r="L330" s="21"/>
      <c r="M330" s="2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3.5" customHeight="1" x14ac:dyDescent="0.2">
      <c r="A331" s="6"/>
      <c r="B331" s="65" t="s">
        <v>39</v>
      </c>
      <c r="C331" s="26"/>
      <c r="D331" s="26"/>
      <c r="E331" s="16" t="s">
        <v>39</v>
      </c>
      <c r="F331" s="17"/>
      <c r="G331" s="18" t="str">
        <f t="shared" si="25"/>
        <v>-</v>
      </c>
      <c r="H331" s="18" t="str">
        <f t="shared" si="26"/>
        <v>-</v>
      </c>
      <c r="I331" s="26" t="s">
        <v>39</v>
      </c>
      <c r="J331" s="56" t="s">
        <v>39</v>
      </c>
      <c r="K331" s="26" t="s">
        <v>39</v>
      </c>
      <c r="L331" s="21"/>
      <c r="M331" s="2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2">
      <c r="A332" s="6"/>
      <c r="B332" s="65" t="s">
        <v>39</v>
      </c>
      <c r="C332" s="26"/>
      <c r="D332" s="26"/>
      <c r="E332" s="16" t="s">
        <v>39</v>
      </c>
      <c r="F332" s="17"/>
      <c r="G332" s="18" t="str">
        <f t="shared" si="25"/>
        <v>-</v>
      </c>
      <c r="H332" s="18" t="str">
        <f t="shared" si="26"/>
        <v>-</v>
      </c>
      <c r="I332" s="26" t="s">
        <v>39</v>
      </c>
      <c r="J332" s="56" t="s">
        <v>39</v>
      </c>
      <c r="K332" s="26" t="s">
        <v>39</v>
      </c>
      <c r="L332" s="21"/>
      <c r="M332" s="2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2">
      <c r="A333" s="6"/>
      <c r="B333" s="65" t="s">
        <v>39</v>
      </c>
      <c r="C333" s="26"/>
      <c r="D333" s="26"/>
      <c r="E333" s="16" t="s">
        <v>39</v>
      </c>
      <c r="F333" s="17"/>
      <c r="G333" s="18" t="str">
        <f t="shared" si="25"/>
        <v>-</v>
      </c>
      <c r="H333" s="18" t="str">
        <f t="shared" si="26"/>
        <v>-</v>
      </c>
      <c r="I333" s="26" t="s">
        <v>39</v>
      </c>
      <c r="J333" s="56" t="s">
        <v>39</v>
      </c>
      <c r="K333" s="26" t="s">
        <v>39</v>
      </c>
      <c r="L333" s="21"/>
      <c r="M333" s="2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2">
      <c r="A334" s="6"/>
      <c r="B334" s="65" t="s">
        <v>39</v>
      </c>
      <c r="C334" s="26"/>
      <c r="D334" s="26"/>
      <c r="E334" s="16" t="s">
        <v>39</v>
      </c>
      <c r="F334" s="17"/>
      <c r="G334" s="18" t="str">
        <f t="shared" si="25"/>
        <v>-</v>
      </c>
      <c r="H334" s="18" t="str">
        <f t="shared" si="26"/>
        <v>-</v>
      </c>
      <c r="I334" s="26" t="s">
        <v>39</v>
      </c>
      <c r="J334" s="56" t="s">
        <v>39</v>
      </c>
      <c r="K334" s="26" t="s">
        <v>39</v>
      </c>
      <c r="L334" s="21"/>
      <c r="M334" s="2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2">
      <c r="A335" s="6"/>
      <c r="B335" s="65" t="s">
        <v>39</v>
      </c>
      <c r="C335" s="26"/>
      <c r="D335" s="26"/>
      <c r="E335" s="16" t="s">
        <v>39</v>
      </c>
      <c r="F335" s="17"/>
      <c r="G335" s="18" t="str">
        <f t="shared" si="25"/>
        <v>-</v>
      </c>
      <c r="H335" s="18" t="str">
        <f t="shared" si="26"/>
        <v>-</v>
      </c>
      <c r="I335" s="26" t="s">
        <v>39</v>
      </c>
      <c r="J335" s="56" t="s">
        <v>39</v>
      </c>
      <c r="K335" s="26" t="s">
        <v>39</v>
      </c>
      <c r="L335" s="21"/>
      <c r="M335" s="2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2">
      <c r="A336" s="6"/>
      <c r="B336" s="65" t="s">
        <v>39</v>
      </c>
      <c r="C336" s="26"/>
      <c r="D336" s="26"/>
      <c r="E336" s="16" t="s">
        <v>39</v>
      </c>
      <c r="F336" s="17"/>
      <c r="G336" s="18" t="str">
        <f t="shared" si="25"/>
        <v>-</v>
      </c>
      <c r="H336" s="18" t="str">
        <f t="shared" si="26"/>
        <v>-</v>
      </c>
      <c r="I336" s="26" t="s">
        <v>39</v>
      </c>
      <c r="J336" s="56" t="s">
        <v>39</v>
      </c>
      <c r="K336" s="26" t="s">
        <v>39</v>
      </c>
      <c r="L336" s="21"/>
      <c r="M336" s="2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2">
      <c r="A337" s="6"/>
      <c r="B337" s="59" t="s">
        <v>39</v>
      </c>
      <c r="C337" s="46"/>
      <c r="D337" s="46"/>
      <c r="E337" s="47" t="s">
        <v>39</v>
      </c>
      <c r="F337" s="48"/>
      <c r="G337" s="49" t="str">
        <f t="shared" si="25"/>
        <v>-</v>
      </c>
      <c r="H337" s="49" t="str">
        <f t="shared" si="26"/>
        <v>-</v>
      </c>
      <c r="I337" s="46" t="s">
        <v>39</v>
      </c>
      <c r="J337" s="56" t="s">
        <v>39</v>
      </c>
      <c r="K337" s="46" t="s">
        <v>39</v>
      </c>
      <c r="L337" s="50"/>
      <c r="M337" s="5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x14ac:dyDescent="0.2">
      <c r="A338" s="6"/>
      <c r="B338" s="52" t="s">
        <v>52</v>
      </c>
      <c r="C338" s="11" t="s">
        <v>6</v>
      </c>
      <c r="D338" s="11" t="s">
        <v>7</v>
      </c>
      <c r="E338" s="11" t="s">
        <v>53</v>
      </c>
      <c r="F338" s="11" t="s">
        <v>9</v>
      </c>
      <c r="G338" s="53"/>
      <c r="H338" s="53"/>
      <c r="I338" s="11" t="s">
        <v>12</v>
      </c>
      <c r="J338" s="54" t="s">
        <v>13</v>
      </c>
      <c r="K338" s="11" t="s">
        <v>14</v>
      </c>
      <c r="L338" s="11" t="s">
        <v>15</v>
      </c>
      <c r="M338" s="12" t="s">
        <v>16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2">
      <c r="A339" s="6"/>
      <c r="B339" s="55"/>
      <c r="C339" s="56"/>
      <c r="D339" s="56"/>
      <c r="E339" s="56"/>
      <c r="F339" s="57"/>
      <c r="G339" s="49"/>
      <c r="H339" s="49"/>
      <c r="I339" s="56"/>
      <c r="J339" s="26"/>
      <c r="K339" s="56"/>
      <c r="L339" s="57"/>
      <c r="M339" s="58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2">
      <c r="A340" s="6"/>
      <c r="B340" s="59" t="s">
        <v>39</v>
      </c>
      <c r="C340" s="46"/>
      <c r="D340" s="46"/>
      <c r="E340" s="46"/>
      <c r="F340" s="50"/>
      <c r="G340" s="49" t="str">
        <f>IFERROR(VLOOKUP(E340,$Q$12:$R$18,2,FALSE),"-")</f>
        <v>-</v>
      </c>
      <c r="H340" s="49" t="str">
        <f>IFERROR(G340*L340,"-")</f>
        <v>-</v>
      </c>
      <c r="I340" s="46"/>
      <c r="J340" s="46" t="s">
        <v>39</v>
      </c>
      <c r="K340" s="46"/>
      <c r="L340" s="50"/>
      <c r="M340" s="5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2">
      <c r="A341" s="6"/>
      <c r="B341" s="7"/>
      <c r="C341" s="6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x14ac:dyDescent="0.2">
      <c r="A342" s="6"/>
      <c r="B342" s="153" t="s">
        <v>2</v>
      </c>
      <c r="C342" s="154">
        <v>14</v>
      </c>
      <c r="D342" s="154"/>
      <c r="E342" s="154"/>
      <c r="F342" s="154"/>
      <c r="G342" s="154"/>
      <c r="H342" s="154"/>
      <c r="I342" s="154"/>
      <c r="J342" s="6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x14ac:dyDescent="0.2">
      <c r="A343" s="6"/>
      <c r="B343" s="153"/>
      <c r="C343" s="154"/>
      <c r="D343" s="154"/>
      <c r="E343" s="154"/>
      <c r="F343" s="154"/>
      <c r="G343" s="154"/>
      <c r="H343" s="154"/>
      <c r="I343" s="154"/>
      <c r="J343" s="6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x14ac:dyDescent="0.2">
      <c r="A344" s="6"/>
      <c r="B344" s="10" t="s">
        <v>5</v>
      </c>
      <c r="C344" s="11" t="s">
        <v>6</v>
      </c>
      <c r="D344" s="11" t="s">
        <v>7</v>
      </c>
      <c r="E344" s="11" t="s">
        <v>8</v>
      </c>
      <c r="F344" s="11" t="s">
        <v>9</v>
      </c>
      <c r="G344" s="11" t="s">
        <v>10</v>
      </c>
      <c r="H344" s="11" t="s">
        <v>11</v>
      </c>
      <c r="I344" s="11" t="s">
        <v>12</v>
      </c>
      <c r="J344" s="11" t="s">
        <v>13</v>
      </c>
      <c r="K344" s="11" t="s">
        <v>14</v>
      </c>
      <c r="L344" s="11" t="s">
        <v>15</v>
      </c>
      <c r="M344" s="12" t="s">
        <v>16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2">
      <c r="A345" s="6"/>
      <c r="B345" s="55" t="s">
        <v>39</v>
      </c>
      <c r="C345" s="56"/>
      <c r="D345" s="56"/>
      <c r="E345" s="56" t="s">
        <v>39</v>
      </c>
      <c r="F345" s="57"/>
      <c r="G345" s="64" t="str">
        <f t="shared" ref="G345:G364" si="27">IFERROR(VLOOKUP(E345,$Q$12:$R$17,2,FALSE),"-")</f>
        <v>-</v>
      </c>
      <c r="H345" s="64" t="str">
        <f t="shared" ref="H345:H364" si="28">IFERROR(G345*L345,"-")</f>
        <v>-</v>
      </c>
      <c r="I345" s="56" t="s">
        <v>39</v>
      </c>
      <c r="J345" s="56" t="s">
        <v>39</v>
      </c>
      <c r="K345" s="56" t="s">
        <v>39</v>
      </c>
      <c r="L345" s="57"/>
      <c r="M345" s="58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2">
      <c r="A346" s="6"/>
      <c r="B346" s="65" t="s">
        <v>39</v>
      </c>
      <c r="C346" s="26"/>
      <c r="D346" s="26"/>
      <c r="E346" s="16" t="s">
        <v>39</v>
      </c>
      <c r="F346" s="17"/>
      <c r="G346" s="18" t="str">
        <f t="shared" si="27"/>
        <v>-</v>
      </c>
      <c r="H346" s="18" t="str">
        <f t="shared" si="28"/>
        <v>-</v>
      </c>
      <c r="I346" s="26" t="s">
        <v>39</v>
      </c>
      <c r="J346" s="56" t="s">
        <v>39</v>
      </c>
      <c r="K346" s="26" t="s">
        <v>39</v>
      </c>
      <c r="L346" s="21"/>
      <c r="M346" s="2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2">
      <c r="A347" s="6"/>
      <c r="B347" s="65" t="s">
        <v>39</v>
      </c>
      <c r="C347" s="26"/>
      <c r="D347" s="26"/>
      <c r="E347" s="16" t="s">
        <v>39</v>
      </c>
      <c r="F347" s="17"/>
      <c r="G347" s="18" t="str">
        <f t="shared" si="27"/>
        <v>-</v>
      </c>
      <c r="H347" s="18" t="str">
        <f t="shared" si="28"/>
        <v>-</v>
      </c>
      <c r="I347" s="26" t="s">
        <v>39</v>
      </c>
      <c r="J347" s="56" t="s">
        <v>39</v>
      </c>
      <c r="K347" s="26" t="s">
        <v>39</v>
      </c>
      <c r="L347" s="21"/>
      <c r="M347" s="2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2">
      <c r="A348" s="6"/>
      <c r="B348" s="65" t="s">
        <v>39</v>
      </c>
      <c r="C348" s="26"/>
      <c r="D348" s="26"/>
      <c r="E348" s="16" t="s">
        <v>39</v>
      </c>
      <c r="F348" s="17"/>
      <c r="G348" s="18" t="str">
        <f t="shared" si="27"/>
        <v>-</v>
      </c>
      <c r="H348" s="18" t="str">
        <f t="shared" si="28"/>
        <v>-</v>
      </c>
      <c r="I348" s="26" t="s">
        <v>39</v>
      </c>
      <c r="J348" s="56" t="s">
        <v>39</v>
      </c>
      <c r="K348" s="26" t="s">
        <v>39</v>
      </c>
      <c r="L348" s="21"/>
      <c r="M348" s="24"/>
      <c r="N348" s="3"/>
      <c r="O348" s="43" t="s">
        <v>50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2">
      <c r="A349" s="6"/>
      <c r="B349" s="65" t="s">
        <v>39</v>
      </c>
      <c r="C349" s="26"/>
      <c r="D349" s="26"/>
      <c r="E349" s="16" t="s">
        <v>39</v>
      </c>
      <c r="F349" s="17"/>
      <c r="G349" s="18" t="str">
        <f t="shared" si="27"/>
        <v>-</v>
      </c>
      <c r="H349" s="18" t="str">
        <f t="shared" si="28"/>
        <v>-</v>
      </c>
      <c r="I349" s="26" t="s">
        <v>39</v>
      </c>
      <c r="J349" s="56" t="s">
        <v>39</v>
      </c>
      <c r="K349" s="26" t="s">
        <v>39</v>
      </c>
      <c r="L349" s="21"/>
      <c r="M349" s="24"/>
      <c r="N349" s="3"/>
      <c r="O349" s="9" t="str">
        <f>IFERROR(AVERAGE(F371:F391),"-")</f>
        <v>-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2">
      <c r="A350" s="6"/>
      <c r="B350" s="65" t="s">
        <v>39</v>
      </c>
      <c r="C350" s="26"/>
      <c r="D350" s="26"/>
      <c r="E350" s="16" t="s">
        <v>39</v>
      </c>
      <c r="F350" s="17"/>
      <c r="G350" s="18" t="str">
        <f t="shared" si="27"/>
        <v>-</v>
      </c>
      <c r="H350" s="18" t="str">
        <f t="shared" si="28"/>
        <v>-</v>
      </c>
      <c r="I350" s="26" t="s">
        <v>39</v>
      </c>
      <c r="J350" s="56" t="s">
        <v>39</v>
      </c>
      <c r="K350" s="26" t="s">
        <v>39</v>
      </c>
      <c r="L350" s="21"/>
      <c r="M350" s="2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2">
      <c r="A351" s="3"/>
      <c r="B351" s="65" t="s">
        <v>39</v>
      </c>
      <c r="C351" s="26"/>
      <c r="D351" s="26"/>
      <c r="E351" s="16" t="s">
        <v>39</v>
      </c>
      <c r="F351" s="17"/>
      <c r="G351" s="18" t="str">
        <f t="shared" si="27"/>
        <v>-</v>
      </c>
      <c r="H351" s="18" t="str">
        <f t="shared" si="28"/>
        <v>-</v>
      </c>
      <c r="I351" s="26" t="s">
        <v>39</v>
      </c>
      <c r="J351" s="56" t="s">
        <v>39</v>
      </c>
      <c r="K351" s="26" t="s">
        <v>39</v>
      </c>
      <c r="L351" s="21"/>
      <c r="M351" s="2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2">
      <c r="A352" s="3"/>
      <c r="B352" s="65" t="s">
        <v>39</v>
      </c>
      <c r="C352" s="26"/>
      <c r="D352" s="26"/>
      <c r="E352" s="16" t="s">
        <v>39</v>
      </c>
      <c r="F352" s="17"/>
      <c r="G352" s="18" t="str">
        <f t="shared" si="27"/>
        <v>-</v>
      </c>
      <c r="H352" s="18" t="str">
        <f t="shared" si="28"/>
        <v>-</v>
      </c>
      <c r="I352" s="26" t="s">
        <v>39</v>
      </c>
      <c r="J352" s="56" t="s">
        <v>39</v>
      </c>
      <c r="K352" s="26" t="s">
        <v>39</v>
      </c>
      <c r="L352" s="21"/>
      <c r="M352" s="2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2">
      <c r="A353" s="3"/>
      <c r="B353" s="65" t="s">
        <v>39</v>
      </c>
      <c r="C353" s="26"/>
      <c r="D353" s="26"/>
      <c r="E353" s="16" t="s">
        <v>39</v>
      </c>
      <c r="F353" s="17"/>
      <c r="G353" s="18" t="str">
        <f t="shared" si="27"/>
        <v>-</v>
      </c>
      <c r="H353" s="18" t="str">
        <f t="shared" si="28"/>
        <v>-</v>
      </c>
      <c r="I353" s="26" t="s">
        <v>39</v>
      </c>
      <c r="J353" s="56" t="s">
        <v>39</v>
      </c>
      <c r="K353" s="26" t="s">
        <v>39</v>
      </c>
      <c r="L353" s="21"/>
      <c r="M353" s="2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2">
      <c r="A354" s="3"/>
      <c r="B354" s="65" t="s">
        <v>39</v>
      </c>
      <c r="C354" s="26"/>
      <c r="D354" s="26"/>
      <c r="E354" s="16" t="s">
        <v>39</v>
      </c>
      <c r="F354" s="17"/>
      <c r="G354" s="18" t="str">
        <f t="shared" si="27"/>
        <v>-</v>
      </c>
      <c r="H354" s="18" t="str">
        <f t="shared" si="28"/>
        <v>-</v>
      </c>
      <c r="I354" s="26" t="s">
        <v>39</v>
      </c>
      <c r="J354" s="56" t="s">
        <v>39</v>
      </c>
      <c r="K354" s="26" t="s">
        <v>39</v>
      </c>
      <c r="L354" s="21"/>
      <c r="M354" s="6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2">
      <c r="A355" s="3"/>
      <c r="B355" s="65" t="s">
        <v>39</v>
      </c>
      <c r="C355" s="26"/>
      <c r="D355" s="26"/>
      <c r="E355" s="16" t="s">
        <v>39</v>
      </c>
      <c r="F355" s="17"/>
      <c r="G355" s="18" t="str">
        <f t="shared" si="27"/>
        <v>-</v>
      </c>
      <c r="H355" s="18" t="str">
        <f t="shared" si="28"/>
        <v>-</v>
      </c>
      <c r="I355" s="26" t="s">
        <v>39</v>
      </c>
      <c r="J355" s="56" t="s">
        <v>39</v>
      </c>
      <c r="K355" s="26" t="s">
        <v>39</v>
      </c>
      <c r="L355" s="21"/>
      <c r="M355" s="2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2">
      <c r="A356" s="3"/>
      <c r="B356" s="65" t="s">
        <v>39</v>
      </c>
      <c r="C356" s="26"/>
      <c r="D356" s="26"/>
      <c r="E356" s="16" t="s">
        <v>39</v>
      </c>
      <c r="F356" s="17"/>
      <c r="G356" s="18" t="str">
        <f t="shared" si="27"/>
        <v>-</v>
      </c>
      <c r="H356" s="18" t="str">
        <f t="shared" si="28"/>
        <v>-</v>
      </c>
      <c r="I356" s="26" t="s">
        <v>39</v>
      </c>
      <c r="J356" s="56" t="s">
        <v>39</v>
      </c>
      <c r="K356" s="26" t="s">
        <v>39</v>
      </c>
      <c r="L356" s="21"/>
      <c r="M356" s="24"/>
      <c r="N356" s="3"/>
      <c r="O356" s="3"/>
      <c r="P356" s="3"/>
      <c r="Q356" s="3"/>
      <c r="R356" s="3"/>
      <c r="S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2">
      <c r="A357" s="3"/>
      <c r="B357" s="65" t="s">
        <v>39</v>
      </c>
      <c r="C357" s="26"/>
      <c r="D357" s="26"/>
      <c r="E357" s="16" t="s">
        <v>39</v>
      </c>
      <c r="F357" s="17"/>
      <c r="G357" s="18" t="str">
        <f t="shared" si="27"/>
        <v>-</v>
      </c>
      <c r="H357" s="18" t="str">
        <f t="shared" si="28"/>
        <v>-</v>
      </c>
      <c r="I357" s="26" t="s">
        <v>39</v>
      </c>
      <c r="J357" s="56" t="s">
        <v>39</v>
      </c>
      <c r="K357" s="26" t="s">
        <v>39</v>
      </c>
      <c r="L357" s="21"/>
      <c r="M357" s="24"/>
      <c r="N357" s="3"/>
      <c r="O357" s="3"/>
      <c r="P357" s="3"/>
      <c r="Q357" s="3"/>
      <c r="R357" s="3"/>
      <c r="S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2">
      <c r="A358" s="3"/>
      <c r="B358" s="65" t="s">
        <v>39</v>
      </c>
      <c r="C358" s="26"/>
      <c r="D358" s="26"/>
      <c r="E358" s="16" t="s">
        <v>39</v>
      </c>
      <c r="F358" s="17"/>
      <c r="G358" s="18" t="str">
        <f t="shared" si="27"/>
        <v>-</v>
      </c>
      <c r="H358" s="18" t="str">
        <f t="shared" si="28"/>
        <v>-</v>
      </c>
      <c r="I358" s="26" t="s">
        <v>39</v>
      </c>
      <c r="J358" s="56" t="s">
        <v>39</v>
      </c>
      <c r="K358" s="26" t="s">
        <v>39</v>
      </c>
      <c r="L358" s="21"/>
      <c r="M358" s="24"/>
      <c r="N358" s="3"/>
      <c r="O358" s="3"/>
      <c r="P358" s="3"/>
      <c r="Q358" s="3"/>
      <c r="R358" s="3"/>
      <c r="S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2">
      <c r="A359" s="3"/>
      <c r="B359" s="65" t="s">
        <v>39</v>
      </c>
      <c r="C359" s="26"/>
      <c r="D359" s="26"/>
      <c r="E359" s="16" t="s">
        <v>39</v>
      </c>
      <c r="F359" s="17"/>
      <c r="G359" s="18" t="str">
        <f t="shared" si="27"/>
        <v>-</v>
      </c>
      <c r="H359" s="18" t="str">
        <f t="shared" si="28"/>
        <v>-</v>
      </c>
      <c r="I359" s="26" t="s">
        <v>39</v>
      </c>
      <c r="J359" s="56" t="s">
        <v>39</v>
      </c>
      <c r="K359" s="26" t="s">
        <v>39</v>
      </c>
      <c r="L359" s="21"/>
      <c r="M359" s="24"/>
      <c r="N359" s="3"/>
      <c r="O359" s="3"/>
      <c r="P359" s="3"/>
      <c r="Q359" s="3"/>
      <c r="R359" s="3"/>
      <c r="S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2">
      <c r="A360" s="3"/>
      <c r="B360" s="65" t="s">
        <v>39</v>
      </c>
      <c r="C360" s="26"/>
      <c r="D360" s="26"/>
      <c r="E360" s="16" t="s">
        <v>39</v>
      </c>
      <c r="F360" s="17"/>
      <c r="G360" s="18" t="str">
        <f t="shared" si="27"/>
        <v>-</v>
      </c>
      <c r="H360" s="18" t="str">
        <f t="shared" si="28"/>
        <v>-</v>
      </c>
      <c r="I360" s="26" t="s">
        <v>39</v>
      </c>
      <c r="J360" s="56" t="s">
        <v>39</v>
      </c>
      <c r="K360" s="26" t="s">
        <v>39</v>
      </c>
      <c r="L360" s="21"/>
      <c r="M360" s="24"/>
      <c r="N360" s="3"/>
      <c r="O360" s="3"/>
      <c r="P360" s="3"/>
      <c r="Q360" s="3"/>
      <c r="R360" s="3"/>
      <c r="S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2">
      <c r="A361" s="3"/>
      <c r="B361" s="65" t="s">
        <v>39</v>
      </c>
      <c r="C361" s="26"/>
      <c r="D361" s="26"/>
      <c r="E361" s="16" t="s">
        <v>39</v>
      </c>
      <c r="F361" s="17"/>
      <c r="G361" s="18" t="str">
        <f t="shared" si="27"/>
        <v>-</v>
      </c>
      <c r="H361" s="18" t="str">
        <f t="shared" si="28"/>
        <v>-</v>
      </c>
      <c r="I361" s="26" t="s">
        <v>39</v>
      </c>
      <c r="J361" s="56" t="s">
        <v>39</v>
      </c>
      <c r="K361" s="26" t="s">
        <v>39</v>
      </c>
      <c r="L361" s="21"/>
      <c r="M361" s="24"/>
      <c r="N361" s="3"/>
      <c r="O361" s="3"/>
      <c r="P361" s="3"/>
      <c r="Q361" s="3"/>
      <c r="R361" s="3"/>
      <c r="S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2">
      <c r="A362" s="3"/>
      <c r="B362" s="65" t="s">
        <v>39</v>
      </c>
      <c r="C362" s="26"/>
      <c r="D362" s="26"/>
      <c r="E362" s="16" t="s">
        <v>39</v>
      </c>
      <c r="F362" s="17"/>
      <c r="G362" s="18" t="str">
        <f t="shared" si="27"/>
        <v>-</v>
      </c>
      <c r="H362" s="18" t="str">
        <f t="shared" si="28"/>
        <v>-</v>
      </c>
      <c r="I362" s="26" t="s">
        <v>39</v>
      </c>
      <c r="J362" s="56" t="s">
        <v>39</v>
      </c>
      <c r="K362" s="26" t="s">
        <v>39</v>
      </c>
      <c r="L362" s="21"/>
      <c r="M362" s="24"/>
      <c r="N362" s="3"/>
      <c r="O362" s="3"/>
      <c r="P362" s="3"/>
      <c r="Q362" s="3"/>
      <c r="R362" s="3"/>
      <c r="S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2">
      <c r="A363" s="3"/>
      <c r="B363" s="65" t="s">
        <v>39</v>
      </c>
      <c r="C363" s="26"/>
      <c r="D363" s="26"/>
      <c r="E363" s="16" t="s">
        <v>39</v>
      </c>
      <c r="F363" s="17"/>
      <c r="G363" s="18" t="str">
        <f t="shared" si="27"/>
        <v>-</v>
      </c>
      <c r="H363" s="18" t="str">
        <f t="shared" si="28"/>
        <v>-</v>
      </c>
      <c r="I363" s="26" t="s">
        <v>39</v>
      </c>
      <c r="J363" s="56" t="s">
        <v>39</v>
      </c>
      <c r="K363" s="26" t="s">
        <v>39</v>
      </c>
      <c r="L363" s="21"/>
      <c r="M363" s="24"/>
      <c r="N363" s="3"/>
      <c r="O363" s="3"/>
      <c r="P363" s="3"/>
      <c r="Q363" s="3"/>
      <c r="R363" s="3"/>
      <c r="S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2">
      <c r="A364" s="3"/>
      <c r="B364" s="59" t="s">
        <v>39</v>
      </c>
      <c r="C364" s="46"/>
      <c r="D364" s="46"/>
      <c r="E364" s="47" t="s">
        <v>39</v>
      </c>
      <c r="F364" s="48"/>
      <c r="G364" s="49" t="str">
        <f t="shared" si="27"/>
        <v>-</v>
      </c>
      <c r="H364" s="49" t="str">
        <f t="shared" si="28"/>
        <v>-</v>
      </c>
      <c r="I364" s="46" t="s">
        <v>39</v>
      </c>
      <c r="J364" s="56" t="s">
        <v>39</v>
      </c>
      <c r="K364" s="46" t="s">
        <v>39</v>
      </c>
      <c r="L364" s="50"/>
      <c r="M364" s="5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x14ac:dyDescent="0.2">
      <c r="A365" s="3"/>
      <c r="B365" s="52" t="s">
        <v>52</v>
      </c>
      <c r="C365" s="11" t="s">
        <v>6</v>
      </c>
      <c r="D365" s="11" t="s">
        <v>7</v>
      </c>
      <c r="E365" s="11" t="s">
        <v>53</v>
      </c>
      <c r="F365" s="11" t="s">
        <v>9</v>
      </c>
      <c r="G365" s="53"/>
      <c r="H365" s="53"/>
      <c r="I365" s="11" t="s">
        <v>12</v>
      </c>
      <c r="J365" s="54" t="s">
        <v>13</v>
      </c>
      <c r="K365" s="11" t="s">
        <v>14</v>
      </c>
      <c r="L365" s="11" t="s">
        <v>15</v>
      </c>
      <c r="M365" s="12" t="s">
        <v>16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2">
      <c r="A366" s="3"/>
      <c r="B366" s="55"/>
      <c r="C366" s="56"/>
      <c r="D366" s="56"/>
      <c r="E366" s="56"/>
      <c r="F366" s="57"/>
      <c r="G366" s="49"/>
      <c r="H366" s="49"/>
      <c r="I366" s="56"/>
      <c r="J366" s="26"/>
      <c r="K366" s="56"/>
      <c r="L366" s="57"/>
      <c r="M366" s="58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2">
      <c r="A367" s="3"/>
      <c r="B367" s="59" t="s">
        <v>39</v>
      </c>
      <c r="C367" s="46"/>
      <c r="D367" s="46"/>
      <c r="E367" s="46"/>
      <c r="F367" s="50"/>
      <c r="G367" s="49" t="str">
        <f>IFERROR(VLOOKUP(E367,$Q$12:$R$18,2,FALSE),"-")</f>
        <v>-</v>
      </c>
      <c r="H367" s="49" t="str">
        <f>IFERROR(G367*L367,"-")</f>
        <v>-</v>
      </c>
      <c r="I367" s="46"/>
      <c r="J367" s="46" t="s">
        <v>39</v>
      </c>
      <c r="K367" s="46"/>
      <c r="L367" s="50"/>
      <c r="M367" s="5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2">
      <c r="A368" s="3"/>
      <c r="B368" s="7"/>
      <c r="C368" s="6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x14ac:dyDescent="0.2">
      <c r="A369" s="3"/>
      <c r="B369" s="153" t="s">
        <v>2</v>
      </c>
      <c r="C369" s="154">
        <v>15</v>
      </c>
      <c r="D369" s="154"/>
      <c r="E369" s="154"/>
      <c r="F369" s="154"/>
      <c r="G369" s="154"/>
      <c r="H369" s="154"/>
      <c r="I369" s="154"/>
      <c r="J369" s="6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x14ac:dyDescent="0.2">
      <c r="A370" s="3"/>
      <c r="B370" s="153"/>
      <c r="C370" s="154"/>
      <c r="D370" s="154"/>
      <c r="E370" s="154"/>
      <c r="F370" s="154"/>
      <c r="G370" s="154"/>
      <c r="H370" s="154"/>
      <c r="I370" s="154"/>
      <c r="J370" s="6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x14ac:dyDescent="0.2">
      <c r="A371" s="3"/>
      <c r="B371" s="10" t="s">
        <v>5</v>
      </c>
      <c r="C371" s="11" t="s">
        <v>6</v>
      </c>
      <c r="D371" s="11" t="s">
        <v>7</v>
      </c>
      <c r="E371" s="11" t="s">
        <v>8</v>
      </c>
      <c r="F371" s="11" t="s">
        <v>9</v>
      </c>
      <c r="G371" s="11" t="s">
        <v>10</v>
      </c>
      <c r="H371" s="11" t="s">
        <v>11</v>
      </c>
      <c r="I371" s="11" t="s">
        <v>12</v>
      </c>
      <c r="J371" s="11" t="s">
        <v>13</v>
      </c>
      <c r="K371" s="11" t="s">
        <v>14</v>
      </c>
      <c r="L371" s="11" t="s">
        <v>15</v>
      </c>
      <c r="M371" s="12" t="s">
        <v>16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2">
      <c r="A372" s="3"/>
      <c r="B372" s="55" t="s">
        <v>39</v>
      </c>
      <c r="C372" s="56"/>
      <c r="D372" s="56"/>
      <c r="E372" s="56" t="s">
        <v>39</v>
      </c>
      <c r="F372" s="57"/>
      <c r="G372" s="64" t="str">
        <f t="shared" ref="G372:G391" si="29">IFERROR(VLOOKUP(E372,$Q$12:$R$17,2,FALSE),"-")</f>
        <v>-</v>
      </c>
      <c r="H372" s="64" t="str">
        <f t="shared" ref="H372:H391" si="30">IFERROR(G372*L372,"-")</f>
        <v>-</v>
      </c>
      <c r="I372" s="56" t="s">
        <v>39</v>
      </c>
      <c r="J372" s="56" t="s">
        <v>39</v>
      </c>
      <c r="K372" s="56" t="s">
        <v>39</v>
      </c>
      <c r="L372" s="57"/>
      <c r="M372" s="58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2">
      <c r="A373" s="3"/>
      <c r="B373" s="65" t="s">
        <v>39</v>
      </c>
      <c r="C373" s="26"/>
      <c r="D373" s="26"/>
      <c r="E373" s="16" t="s">
        <v>39</v>
      </c>
      <c r="F373" s="17"/>
      <c r="G373" s="18" t="str">
        <f t="shared" si="29"/>
        <v>-</v>
      </c>
      <c r="H373" s="18" t="str">
        <f t="shared" si="30"/>
        <v>-</v>
      </c>
      <c r="I373" s="26" t="s">
        <v>39</v>
      </c>
      <c r="J373" s="56" t="s">
        <v>39</v>
      </c>
      <c r="K373" s="26" t="s">
        <v>39</v>
      </c>
      <c r="L373" s="21"/>
      <c r="M373" s="2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2">
      <c r="A374" s="3"/>
      <c r="B374" s="65" t="s">
        <v>39</v>
      </c>
      <c r="C374" s="26"/>
      <c r="D374" s="26"/>
      <c r="E374" s="16" t="s">
        <v>39</v>
      </c>
      <c r="F374" s="17"/>
      <c r="G374" s="18" t="str">
        <f t="shared" si="29"/>
        <v>-</v>
      </c>
      <c r="H374" s="18" t="str">
        <f t="shared" si="30"/>
        <v>-</v>
      </c>
      <c r="I374" s="26" t="s">
        <v>39</v>
      </c>
      <c r="J374" s="56" t="s">
        <v>39</v>
      </c>
      <c r="K374" s="26" t="s">
        <v>39</v>
      </c>
      <c r="L374" s="21"/>
      <c r="M374" s="2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2">
      <c r="A375" s="3"/>
      <c r="B375" s="65" t="s">
        <v>39</v>
      </c>
      <c r="C375" s="26"/>
      <c r="D375" s="26"/>
      <c r="E375" s="16" t="s">
        <v>39</v>
      </c>
      <c r="F375" s="17"/>
      <c r="G375" s="18" t="str">
        <f t="shared" si="29"/>
        <v>-</v>
      </c>
      <c r="H375" s="18" t="str">
        <f t="shared" si="30"/>
        <v>-</v>
      </c>
      <c r="I375" s="26" t="s">
        <v>39</v>
      </c>
      <c r="J375" s="56" t="s">
        <v>39</v>
      </c>
      <c r="K375" s="26" t="s">
        <v>39</v>
      </c>
      <c r="L375" s="21"/>
      <c r="M375" s="2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2">
      <c r="A376" s="3"/>
      <c r="B376" s="65" t="s">
        <v>39</v>
      </c>
      <c r="C376" s="26"/>
      <c r="D376" s="26"/>
      <c r="E376" s="16" t="s">
        <v>39</v>
      </c>
      <c r="F376" s="17"/>
      <c r="G376" s="18" t="str">
        <f t="shared" si="29"/>
        <v>-</v>
      </c>
      <c r="H376" s="18" t="str">
        <f t="shared" si="30"/>
        <v>-</v>
      </c>
      <c r="I376" s="26" t="s">
        <v>39</v>
      </c>
      <c r="J376" s="56" t="s">
        <v>39</v>
      </c>
      <c r="K376" s="26" t="s">
        <v>39</v>
      </c>
      <c r="L376" s="21"/>
      <c r="M376" s="2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2">
      <c r="A377" s="3"/>
      <c r="B377" s="65" t="s">
        <v>39</v>
      </c>
      <c r="C377" s="26"/>
      <c r="D377" s="26"/>
      <c r="E377" s="16" t="s">
        <v>39</v>
      </c>
      <c r="F377" s="17"/>
      <c r="G377" s="18" t="str">
        <f t="shared" si="29"/>
        <v>-</v>
      </c>
      <c r="H377" s="18" t="str">
        <f t="shared" si="30"/>
        <v>-</v>
      </c>
      <c r="I377" s="26" t="s">
        <v>39</v>
      </c>
      <c r="J377" s="56" t="s">
        <v>39</v>
      </c>
      <c r="K377" s="26" t="s">
        <v>39</v>
      </c>
      <c r="L377" s="21"/>
      <c r="M377" s="2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2">
      <c r="A378" s="3"/>
      <c r="B378" s="65" t="s">
        <v>39</v>
      </c>
      <c r="C378" s="26"/>
      <c r="D378" s="26"/>
      <c r="E378" s="16" t="s">
        <v>39</v>
      </c>
      <c r="F378" s="17"/>
      <c r="G378" s="18" t="str">
        <f t="shared" si="29"/>
        <v>-</v>
      </c>
      <c r="H378" s="18" t="str">
        <f t="shared" si="30"/>
        <v>-</v>
      </c>
      <c r="I378" s="26" t="s">
        <v>39</v>
      </c>
      <c r="J378" s="56" t="s">
        <v>39</v>
      </c>
      <c r="K378" s="26" t="s">
        <v>39</v>
      </c>
      <c r="L378" s="21"/>
      <c r="M378" s="2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2">
      <c r="A379" s="3"/>
      <c r="B379" s="65" t="s">
        <v>39</v>
      </c>
      <c r="C379" s="26"/>
      <c r="D379" s="26"/>
      <c r="E379" s="16" t="s">
        <v>39</v>
      </c>
      <c r="F379" s="17"/>
      <c r="G379" s="18" t="str">
        <f t="shared" si="29"/>
        <v>-</v>
      </c>
      <c r="H379" s="18" t="str">
        <f t="shared" si="30"/>
        <v>-</v>
      </c>
      <c r="I379" s="26" t="s">
        <v>39</v>
      </c>
      <c r="J379" s="56" t="s">
        <v>39</v>
      </c>
      <c r="K379" s="26" t="s">
        <v>39</v>
      </c>
      <c r="L379" s="21"/>
      <c r="M379" s="2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2">
      <c r="A380" s="3"/>
      <c r="B380" s="65" t="s">
        <v>39</v>
      </c>
      <c r="C380" s="26"/>
      <c r="D380" s="26"/>
      <c r="E380" s="16" t="s">
        <v>39</v>
      </c>
      <c r="F380" s="17"/>
      <c r="G380" s="18" t="str">
        <f t="shared" si="29"/>
        <v>-</v>
      </c>
      <c r="H380" s="18" t="str">
        <f t="shared" si="30"/>
        <v>-</v>
      </c>
      <c r="I380" s="26" t="s">
        <v>39</v>
      </c>
      <c r="J380" s="56" t="s">
        <v>39</v>
      </c>
      <c r="K380" s="26" t="s">
        <v>39</v>
      </c>
      <c r="L380" s="21"/>
      <c r="M380" s="2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2">
      <c r="A381" s="3"/>
      <c r="B381" s="65" t="s">
        <v>39</v>
      </c>
      <c r="C381" s="26"/>
      <c r="D381" s="26"/>
      <c r="E381" s="16" t="s">
        <v>39</v>
      </c>
      <c r="F381" s="17"/>
      <c r="G381" s="18" t="str">
        <f t="shared" si="29"/>
        <v>-</v>
      </c>
      <c r="H381" s="18" t="str">
        <f t="shared" si="30"/>
        <v>-</v>
      </c>
      <c r="I381" s="26" t="s">
        <v>39</v>
      </c>
      <c r="J381" s="56" t="s">
        <v>39</v>
      </c>
      <c r="K381" s="26" t="s">
        <v>39</v>
      </c>
      <c r="L381" s="21"/>
      <c r="M381" s="6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2">
      <c r="A382" s="3"/>
      <c r="B382" s="65" t="s">
        <v>39</v>
      </c>
      <c r="C382" s="26"/>
      <c r="D382" s="26"/>
      <c r="E382" s="16" t="s">
        <v>39</v>
      </c>
      <c r="F382" s="17"/>
      <c r="G382" s="18" t="str">
        <f t="shared" si="29"/>
        <v>-</v>
      </c>
      <c r="H382" s="18" t="str">
        <f t="shared" si="30"/>
        <v>-</v>
      </c>
      <c r="I382" s="26" t="s">
        <v>39</v>
      </c>
      <c r="J382" s="56" t="s">
        <v>39</v>
      </c>
      <c r="K382" s="26" t="s">
        <v>39</v>
      </c>
      <c r="L382" s="21"/>
      <c r="M382" s="2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2">
      <c r="A383" s="3"/>
      <c r="B383" s="65" t="s">
        <v>39</v>
      </c>
      <c r="C383" s="26"/>
      <c r="D383" s="26"/>
      <c r="E383" s="16" t="s">
        <v>39</v>
      </c>
      <c r="F383" s="17"/>
      <c r="G383" s="18" t="str">
        <f t="shared" si="29"/>
        <v>-</v>
      </c>
      <c r="H383" s="18" t="str">
        <f t="shared" si="30"/>
        <v>-</v>
      </c>
      <c r="I383" s="26" t="s">
        <v>39</v>
      </c>
      <c r="J383" s="56" t="s">
        <v>39</v>
      </c>
      <c r="K383" s="26" t="s">
        <v>39</v>
      </c>
      <c r="L383" s="21"/>
      <c r="M383" s="2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2">
      <c r="A384" s="3"/>
      <c r="B384" s="65" t="s">
        <v>39</v>
      </c>
      <c r="C384" s="26"/>
      <c r="D384" s="26"/>
      <c r="E384" s="16" t="s">
        <v>39</v>
      </c>
      <c r="F384" s="17"/>
      <c r="G384" s="18" t="str">
        <f t="shared" si="29"/>
        <v>-</v>
      </c>
      <c r="H384" s="18" t="str">
        <f t="shared" si="30"/>
        <v>-</v>
      </c>
      <c r="I384" s="26" t="s">
        <v>39</v>
      </c>
      <c r="J384" s="56" t="s">
        <v>39</v>
      </c>
      <c r="K384" s="26" t="s">
        <v>39</v>
      </c>
      <c r="L384" s="21"/>
      <c r="M384" s="2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2">
      <c r="A385" s="3"/>
      <c r="B385" s="65" t="s">
        <v>39</v>
      </c>
      <c r="C385" s="26"/>
      <c r="D385" s="26"/>
      <c r="E385" s="16" t="s">
        <v>39</v>
      </c>
      <c r="F385" s="17"/>
      <c r="G385" s="18" t="str">
        <f t="shared" si="29"/>
        <v>-</v>
      </c>
      <c r="H385" s="18" t="str">
        <f t="shared" si="30"/>
        <v>-</v>
      </c>
      <c r="I385" s="26" t="s">
        <v>39</v>
      </c>
      <c r="J385" s="56" t="s">
        <v>39</v>
      </c>
      <c r="K385" s="26" t="s">
        <v>39</v>
      </c>
      <c r="L385" s="21"/>
      <c r="M385" s="2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2">
      <c r="A386" s="3"/>
      <c r="B386" s="65" t="s">
        <v>39</v>
      </c>
      <c r="C386" s="26"/>
      <c r="D386" s="26"/>
      <c r="E386" s="16" t="s">
        <v>39</v>
      </c>
      <c r="F386" s="17"/>
      <c r="G386" s="18" t="str">
        <f t="shared" si="29"/>
        <v>-</v>
      </c>
      <c r="H386" s="18" t="str">
        <f t="shared" si="30"/>
        <v>-</v>
      </c>
      <c r="I386" s="26" t="s">
        <v>39</v>
      </c>
      <c r="J386" s="56" t="s">
        <v>39</v>
      </c>
      <c r="K386" s="26" t="s">
        <v>39</v>
      </c>
      <c r="L386" s="21"/>
      <c r="M386" s="2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2">
      <c r="A387" s="3"/>
      <c r="B387" s="65" t="s">
        <v>39</v>
      </c>
      <c r="C387" s="26"/>
      <c r="D387" s="26"/>
      <c r="E387" s="16" t="s">
        <v>39</v>
      </c>
      <c r="F387" s="17"/>
      <c r="G387" s="18" t="str">
        <f t="shared" si="29"/>
        <v>-</v>
      </c>
      <c r="H387" s="18" t="str">
        <f t="shared" si="30"/>
        <v>-</v>
      </c>
      <c r="I387" s="26" t="s">
        <v>39</v>
      </c>
      <c r="J387" s="56" t="s">
        <v>39</v>
      </c>
      <c r="K387" s="26" t="s">
        <v>39</v>
      </c>
      <c r="L387" s="21"/>
      <c r="M387" s="2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2">
      <c r="A388" s="3"/>
      <c r="B388" s="65" t="s">
        <v>39</v>
      </c>
      <c r="C388" s="26"/>
      <c r="D388" s="26"/>
      <c r="E388" s="16" t="s">
        <v>39</v>
      </c>
      <c r="F388" s="17"/>
      <c r="G388" s="18" t="str">
        <f t="shared" si="29"/>
        <v>-</v>
      </c>
      <c r="H388" s="18" t="str">
        <f t="shared" si="30"/>
        <v>-</v>
      </c>
      <c r="I388" s="26" t="s">
        <v>39</v>
      </c>
      <c r="J388" s="56" t="s">
        <v>39</v>
      </c>
      <c r="K388" s="26" t="s">
        <v>39</v>
      </c>
      <c r="L388" s="21"/>
      <c r="M388" s="2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2">
      <c r="A389" s="3"/>
      <c r="B389" s="65" t="s">
        <v>39</v>
      </c>
      <c r="C389" s="26"/>
      <c r="D389" s="26"/>
      <c r="E389" s="16" t="s">
        <v>39</v>
      </c>
      <c r="F389" s="17"/>
      <c r="G389" s="18" t="str">
        <f t="shared" si="29"/>
        <v>-</v>
      </c>
      <c r="H389" s="18" t="str">
        <f t="shared" si="30"/>
        <v>-</v>
      </c>
      <c r="I389" s="26" t="s">
        <v>39</v>
      </c>
      <c r="J389" s="56" t="s">
        <v>39</v>
      </c>
      <c r="K389" s="26" t="s">
        <v>39</v>
      </c>
      <c r="L389" s="21"/>
      <c r="M389" s="2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2">
      <c r="A390" s="3"/>
      <c r="B390" s="65" t="s">
        <v>39</v>
      </c>
      <c r="C390" s="26"/>
      <c r="D390" s="26"/>
      <c r="E390" s="16" t="s">
        <v>39</v>
      </c>
      <c r="F390" s="17"/>
      <c r="G390" s="18" t="str">
        <f t="shared" si="29"/>
        <v>-</v>
      </c>
      <c r="H390" s="18" t="str">
        <f t="shared" si="30"/>
        <v>-</v>
      </c>
      <c r="I390" s="26" t="s">
        <v>39</v>
      </c>
      <c r="J390" s="56" t="s">
        <v>39</v>
      </c>
      <c r="K390" s="26" t="s">
        <v>39</v>
      </c>
      <c r="L390" s="21"/>
      <c r="M390" s="2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2">
      <c r="A391" s="3"/>
      <c r="B391" s="59" t="s">
        <v>39</v>
      </c>
      <c r="C391" s="46"/>
      <c r="D391" s="46"/>
      <c r="E391" s="47" t="s">
        <v>39</v>
      </c>
      <c r="F391" s="48"/>
      <c r="G391" s="49" t="str">
        <f t="shared" si="29"/>
        <v>-</v>
      </c>
      <c r="H391" s="49" t="str">
        <f t="shared" si="30"/>
        <v>-</v>
      </c>
      <c r="I391" s="46" t="s">
        <v>39</v>
      </c>
      <c r="J391" s="56" t="s">
        <v>39</v>
      </c>
      <c r="K391" s="46" t="s">
        <v>39</v>
      </c>
      <c r="L391" s="50"/>
      <c r="M391" s="5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x14ac:dyDescent="0.2">
      <c r="A392" s="3"/>
      <c r="B392" s="52" t="s">
        <v>52</v>
      </c>
      <c r="C392" s="11" t="s">
        <v>6</v>
      </c>
      <c r="D392" s="11" t="s">
        <v>7</v>
      </c>
      <c r="E392" s="11" t="s">
        <v>53</v>
      </c>
      <c r="F392" s="11" t="s">
        <v>9</v>
      </c>
      <c r="G392" s="53"/>
      <c r="H392" s="53"/>
      <c r="I392" s="11" t="s">
        <v>12</v>
      </c>
      <c r="J392" s="54" t="s">
        <v>13</v>
      </c>
      <c r="K392" s="11" t="s">
        <v>14</v>
      </c>
      <c r="L392" s="11" t="s">
        <v>15</v>
      </c>
      <c r="M392" s="12" t="s">
        <v>16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2">
      <c r="A393" s="3"/>
      <c r="B393" s="55"/>
      <c r="C393" s="56"/>
      <c r="D393" s="56"/>
      <c r="E393" s="56"/>
      <c r="F393" s="57"/>
      <c r="G393" s="49"/>
      <c r="H393" s="49"/>
      <c r="I393" s="56"/>
      <c r="J393" s="26"/>
      <c r="K393" s="56"/>
      <c r="L393" s="57"/>
      <c r="M393" s="58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2">
      <c r="A394" s="3"/>
      <c r="B394" s="59" t="s">
        <v>39</v>
      </c>
      <c r="C394" s="46"/>
      <c r="D394" s="46"/>
      <c r="E394" s="46"/>
      <c r="F394" s="50"/>
      <c r="G394" s="49" t="str">
        <f>IFERROR(VLOOKUP(E394,$Q$12:$R$18,2,FALSE),"-")</f>
        <v>-</v>
      </c>
      <c r="H394" s="49" t="str">
        <f>IFERROR(G394*L394,"-")</f>
        <v>-</v>
      </c>
      <c r="I394" s="46"/>
      <c r="J394" s="46" t="s">
        <v>39</v>
      </c>
      <c r="K394" s="46"/>
      <c r="L394" s="50"/>
      <c r="M394" s="5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</sheetData>
  <sheetProtection selectLockedCells="1" selectUnlockedCells="1"/>
  <mergeCells count="32">
    <mergeCell ref="B369:B370"/>
    <mergeCell ref="C369:I370"/>
    <mergeCell ref="B288:B289"/>
    <mergeCell ref="C288:I289"/>
    <mergeCell ref="B315:B316"/>
    <mergeCell ref="C315:I316"/>
    <mergeCell ref="B342:B343"/>
    <mergeCell ref="C342:I343"/>
    <mergeCell ref="B207:B208"/>
    <mergeCell ref="C207:I208"/>
    <mergeCell ref="B234:B235"/>
    <mergeCell ref="C234:I235"/>
    <mergeCell ref="B261:B262"/>
    <mergeCell ref="C261:I262"/>
    <mergeCell ref="B126:B127"/>
    <mergeCell ref="C126:I127"/>
    <mergeCell ref="B153:B154"/>
    <mergeCell ref="C153:I154"/>
    <mergeCell ref="B180:B181"/>
    <mergeCell ref="C180:I181"/>
    <mergeCell ref="B50:B51"/>
    <mergeCell ref="C50:I51"/>
    <mergeCell ref="B72:B73"/>
    <mergeCell ref="C72:I73"/>
    <mergeCell ref="B99:B100"/>
    <mergeCell ref="C99:I100"/>
    <mergeCell ref="B2:B3"/>
    <mergeCell ref="C2:I3"/>
    <mergeCell ref="Q7:S9"/>
    <mergeCell ref="Q10:S10"/>
    <mergeCell ref="B30:B31"/>
    <mergeCell ref="C30:I31"/>
  </mergeCells>
  <conditionalFormatting sqref="B5:B28 E27:F28 I27:K28 B33:B45 E33:F45 I33:K45 B53:B67 E53:F67 I53:K67">
    <cfRule type="cellIs" dxfId="65" priority="1" stopIfTrue="1" operator="equal">
      <formula>"Seleziona"</formula>
    </cfRule>
  </conditionalFormatting>
  <conditionalFormatting sqref="E5:F25">
    <cfRule type="cellIs" dxfId="64" priority="2" stopIfTrue="1" operator="equal">
      <formula>"Seleziona"</formula>
    </cfRule>
  </conditionalFormatting>
  <conditionalFormatting sqref="I5:J25">
    <cfRule type="cellIs" dxfId="63" priority="3" stopIfTrue="1" operator="equal">
      <formula>"Seleziona"</formula>
    </cfRule>
  </conditionalFormatting>
  <conditionalFormatting sqref="K5:K25">
    <cfRule type="cellIs" dxfId="62" priority="4" stopIfTrue="1" operator="equal">
      <formula>"Seleziona"</formula>
    </cfRule>
  </conditionalFormatting>
  <conditionalFormatting sqref="B75:B94">
    <cfRule type="cellIs" dxfId="61" priority="5" stopIfTrue="1" operator="equal">
      <formula>"Seleziona"</formula>
    </cfRule>
  </conditionalFormatting>
  <conditionalFormatting sqref="E75:F94">
    <cfRule type="cellIs" dxfId="60" priority="6" stopIfTrue="1" operator="equal">
      <formula>"Seleziona"</formula>
    </cfRule>
  </conditionalFormatting>
  <conditionalFormatting sqref="I75:J94">
    <cfRule type="cellIs" dxfId="59" priority="7" stopIfTrue="1" operator="equal">
      <formula>"Seleziona"</formula>
    </cfRule>
  </conditionalFormatting>
  <conditionalFormatting sqref="E156:F175">
    <cfRule type="cellIs" dxfId="58" priority="8" stopIfTrue="1" operator="equal">
      <formula>"Seleziona"</formula>
    </cfRule>
  </conditionalFormatting>
  <conditionalFormatting sqref="I156:J175">
    <cfRule type="cellIs" dxfId="57" priority="9" stopIfTrue="1" operator="equal">
      <formula>"Seleziona"</formula>
    </cfRule>
  </conditionalFormatting>
  <conditionalFormatting sqref="K156:K175">
    <cfRule type="cellIs" dxfId="56" priority="10" stopIfTrue="1" operator="equal">
      <formula>"Seleziona"</formula>
    </cfRule>
  </conditionalFormatting>
  <conditionalFormatting sqref="B156:B175">
    <cfRule type="cellIs" dxfId="55" priority="11" stopIfTrue="1" operator="equal">
      <formula>"Seleziona"</formula>
    </cfRule>
  </conditionalFormatting>
  <conditionalFormatting sqref="K129:K148">
    <cfRule type="cellIs" dxfId="54" priority="12" stopIfTrue="1" operator="equal">
      <formula>"Seleziona"</formula>
    </cfRule>
  </conditionalFormatting>
  <conditionalFormatting sqref="I129:J148">
    <cfRule type="cellIs" dxfId="53" priority="13" stopIfTrue="1" operator="equal">
      <formula>"Seleziona"</formula>
    </cfRule>
  </conditionalFormatting>
  <conditionalFormatting sqref="E129:F148">
    <cfRule type="cellIs" dxfId="52" priority="14" stopIfTrue="1" operator="equal">
      <formula>"Seleziona"</formula>
    </cfRule>
  </conditionalFormatting>
  <conditionalFormatting sqref="B129:B148">
    <cfRule type="cellIs" dxfId="51" priority="15" stopIfTrue="1" operator="equal">
      <formula>"Seleziona"</formula>
    </cfRule>
  </conditionalFormatting>
  <conditionalFormatting sqref="K102:K121">
    <cfRule type="cellIs" dxfId="50" priority="16" stopIfTrue="1" operator="equal">
      <formula>"Seleziona"</formula>
    </cfRule>
  </conditionalFormatting>
  <conditionalFormatting sqref="I102:J121">
    <cfRule type="cellIs" dxfId="49" priority="17" stopIfTrue="1" operator="equal">
      <formula>"Seleziona"</formula>
    </cfRule>
  </conditionalFormatting>
  <conditionalFormatting sqref="E102:F121">
    <cfRule type="cellIs" dxfId="48" priority="18" stopIfTrue="1" operator="equal">
      <formula>"Seleziona"</formula>
    </cfRule>
  </conditionalFormatting>
  <conditionalFormatting sqref="B102:B121">
    <cfRule type="cellIs" dxfId="47" priority="19" stopIfTrue="1" operator="equal">
      <formula>"Seleziona"</formula>
    </cfRule>
  </conditionalFormatting>
  <conditionalFormatting sqref="K75:K94">
    <cfRule type="cellIs" dxfId="46" priority="20" stopIfTrue="1" operator="equal">
      <formula>"Seleziona"</formula>
    </cfRule>
  </conditionalFormatting>
  <conditionalFormatting sqref="B183:B202">
    <cfRule type="cellIs" dxfId="45" priority="21" stopIfTrue="1" operator="equal">
      <formula>"Seleziona"</formula>
    </cfRule>
  </conditionalFormatting>
  <conditionalFormatting sqref="E183:F202">
    <cfRule type="cellIs" dxfId="44" priority="22" stopIfTrue="1" operator="equal">
      <formula>"Seleziona"</formula>
    </cfRule>
  </conditionalFormatting>
  <conditionalFormatting sqref="I183:J202">
    <cfRule type="cellIs" dxfId="43" priority="23" stopIfTrue="1" operator="equal">
      <formula>"Seleziona"</formula>
    </cfRule>
  </conditionalFormatting>
  <conditionalFormatting sqref="K183:K202">
    <cfRule type="cellIs" dxfId="42" priority="24" stopIfTrue="1" operator="equal">
      <formula>"Seleziona"</formula>
    </cfRule>
  </conditionalFormatting>
  <conditionalFormatting sqref="B210:B229">
    <cfRule type="cellIs" dxfId="41" priority="25" stopIfTrue="1" operator="equal">
      <formula>"Seleziona"</formula>
    </cfRule>
  </conditionalFormatting>
  <conditionalFormatting sqref="E210:F229">
    <cfRule type="cellIs" dxfId="40" priority="26" stopIfTrue="1" operator="equal">
      <formula>"Seleziona"</formula>
    </cfRule>
  </conditionalFormatting>
  <conditionalFormatting sqref="I210:J229">
    <cfRule type="cellIs" dxfId="39" priority="27" stopIfTrue="1" operator="equal">
      <formula>"Seleziona"</formula>
    </cfRule>
  </conditionalFormatting>
  <conditionalFormatting sqref="K210:K229">
    <cfRule type="cellIs" dxfId="38" priority="28" stopIfTrue="1" operator="equal">
      <formula>"Seleziona"</formula>
    </cfRule>
  </conditionalFormatting>
  <conditionalFormatting sqref="B237:B256">
    <cfRule type="cellIs" dxfId="37" priority="29" stopIfTrue="1" operator="equal">
      <formula>"Seleziona"</formula>
    </cfRule>
  </conditionalFormatting>
  <conditionalFormatting sqref="E237:F256">
    <cfRule type="cellIs" dxfId="36" priority="30" stopIfTrue="1" operator="equal">
      <formula>"Seleziona"</formula>
    </cfRule>
  </conditionalFormatting>
  <conditionalFormatting sqref="I237:J256">
    <cfRule type="cellIs" dxfId="35" priority="31" stopIfTrue="1" operator="equal">
      <formula>"Seleziona"</formula>
    </cfRule>
  </conditionalFormatting>
  <conditionalFormatting sqref="K237:K256">
    <cfRule type="cellIs" dxfId="34" priority="32" stopIfTrue="1" operator="equal">
      <formula>"Seleziona"</formula>
    </cfRule>
  </conditionalFormatting>
  <conditionalFormatting sqref="B264:B283">
    <cfRule type="cellIs" dxfId="33" priority="33" stopIfTrue="1" operator="equal">
      <formula>"Seleziona"</formula>
    </cfRule>
  </conditionalFormatting>
  <conditionalFormatting sqref="E264:F283">
    <cfRule type="cellIs" dxfId="32" priority="34" stopIfTrue="1" operator="equal">
      <formula>"Seleziona"</formula>
    </cfRule>
  </conditionalFormatting>
  <conditionalFormatting sqref="I264:J283">
    <cfRule type="cellIs" dxfId="31" priority="35" stopIfTrue="1" operator="equal">
      <formula>"Seleziona"</formula>
    </cfRule>
  </conditionalFormatting>
  <conditionalFormatting sqref="K264:K283">
    <cfRule type="cellIs" dxfId="30" priority="36" stopIfTrue="1" operator="equal">
      <formula>"Seleziona"</formula>
    </cfRule>
  </conditionalFormatting>
  <conditionalFormatting sqref="B291:B310">
    <cfRule type="cellIs" dxfId="29" priority="37" stopIfTrue="1" operator="equal">
      <formula>"Seleziona"</formula>
    </cfRule>
  </conditionalFormatting>
  <conditionalFormatting sqref="E291:F310">
    <cfRule type="cellIs" dxfId="28" priority="38" stopIfTrue="1" operator="equal">
      <formula>"Seleziona"</formula>
    </cfRule>
  </conditionalFormatting>
  <conditionalFormatting sqref="I291:J310">
    <cfRule type="cellIs" dxfId="27" priority="39" stopIfTrue="1" operator="equal">
      <formula>"Seleziona"</formula>
    </cfRule>
  </conditionalFormatting>
  <conditionalFormatting sqref="K291:K310">
    <cfRule type="cellIs" dxfId="26" priority="40" stopIfTrue="1" operator="equal">
      <formula>"Seleziona"</formula>
    </cfRule>
  </conditionalFormatting>
  <conditionalFormatting sqref="B318:B337">
    <cfRule type="cellIs" dxfId="25" priority="41" stopIfTrue="1" operator="equal">
      <formula>"Seleziona"</formula>
    </cfRule>
  </conditionalFormatting>
  <conditionalFormatting sqref="E318:F337">
    <cfRule type="cellIs" dxfId="24" priority="42" stopIfTrue="1" operator="equal">
      <formula>"Seleziona"</formula>
    </cfRule>
  </conditionalFormatting>
  <conditionalFormatting sqref="I318:J337">
    <cfRule type="cellIs" dxfId="23" priority="43" stopIfTrue="1" operator="equal">
      <formula>"Seleziona"</formula>
    </cfRule>
  </conditionalFormatting>
  <conditionalFormatting sqref="K318:K337">
    <cfRule type="cellIs" dxfId="22" priority="44" stopIfTrue="1" operator="equal">
      <formula>"Seleziona"</formula>
    </cfRule>
  </conditionalFormatting>
  <conditionalFormatting sqref="B345:B364">
    <cfRule type="cellIs" dxfId="21" priority="45" stopIfTrue="1" operator="equal">
      <formula>"Seleziona"</formula>
    </cfRule>
  </conditionalFormatting>
  <conditionalFormatting sqref="E345:F364">
    <cfRule type="cellIs" dxfId="20" priority="46" stopIfTrue="1" operator="equal">
      <formula>"Seleziona"</formula>
    </cfRule>
  </conditionalFormatting>
  <conditionalFormatting sqref="I345:J364">
    <cfRule type="cellIs" dxfId="19" priority="47" stopIfTrue="1" operator="equal">
      <formula>"Seleziona"</formula>
    </cfRule>
  </conditionalFormatting>
  <conditionalFormatting sqref="K345:K364">
    <cfRule type="cellIs" dxfId="18" priority="48" stopIfTrue="1" operator="equal">
      <formula>"Seleziona"</formula>
    </cfRule>
  </conditionalFormatting>
  <conditionalFormatting sqref="B372:B391">
    <cfRule type="cellIs" dxfId="17" priority="49" stopIfTrue="1" operator="equal">
      <formula>"Seleziona"</formula>
    </cfRule>
  </conditionalFormatting>
  <conditionalFormatting sqref="E372:F391">
    <cfRule type="cellIs" dxfId="16" priority="50" stopIfTrue="1" operator="equal">
      <formula>"Seleziona"</formula>
    </cfRule>
  </conditionalFormatting>
  <conditionalFormatting sqref="I372:J391">
    <cfRule type="cellIs" dxfId="15" priority="51" stopIfTrue="1" operator="equal">
      <formula>"Seleziona"</formula>
    </cfRule>
  </conditionalFormatting>
  <conditionalFormatting sqref="K372:K391">
    <cfRule type="cellIs" dxfId="14" priority="52" stopIfTrue="1" operator="equal">
      <formula>"Seleziona"</formula>
    </cfRule>
  </conditionalFormatting>
  <conditionalFormatting sqref="B46:B48 E47:F48 I47:K48">
    <cfRule type="cellIs" dxfId="13" priority="53" stopIfTrue="1" operator="equal">
      <formula>"Seleziona"</formula>
    </cfRule>
  </conditionalFormatting>
  <conditionalFormatting sqref="B68:B70 E69:F70 I69:K70">
    <cfRule type="cellIs" dxfId="12" priority="54" stopIfTrue="1" operator="equal">
      <formula>"Seleziona"</formula>
    </cfRule>
  </conditionalFormatting>
  <conditionalFormatting sqref="B95:B97 E96:F97 I96:K97">
    <cfRule type="cellIs" dxfId="11" priority="55" stopIfTrue="1" operator="equal">
      <formula>"Seleziona"</formula>
    </cfRule>
  </conditionalFormatting>
  <conditionalFormatting sqref="B122:B124 E123:F124 I123:K124">
    <cfRule type="cellIs" dxfId="10" priority="56" stopIfTrue="1" operator="equal">
      <formula>"Seleziona"</formula>
    </cfRule>
  </conditionalFormatting>
  <conditionalFormatting sqref="B149:B151 E150:F151 I150:K151">
    <cfRule type="cellIs" dxfId="9" priority="57" stopIfTrue="1" operator="equal">
      <formula>"Seleziona"</formula>
    </cfRule>
  </conditionalFormatting>
  <conditionalFormatting sqref="B176:B178 E177:F178 I177:K178">
    <cfRule type="cellIs" dxfId="8" priority="58" stopIfTrue="1" operator="equal">
      <formula>"Seleziona"</formula>
    </cfRule>
  </conditionalFormatting>
  <conditionalFormatting sqref="B203:B205 E204:F205 I204:K205">
    <cfRule type="cellIs" dxfId="7" priority="59" stopIfTrue="1" operator="equal">
      <formula>"Seleziona"</formula>
    </cfRule>
  </conditionalFormatting>
  <conditionalFormatting sqref="B230:B232 E231:F232 I231:K232">
    <cfRule type="cellIs" dxfId="6" priority="60" stopIfTrue="1" operator="equal">
      <formula>"Seleziona"</formula>
    </cfRule>
  </conditionalFormatting>
  <conditionalFormatting sqref="B257:B259 E258:F259 I258:K259">
    <cfRule type="cellIs" dxfId="5" priority="61" stopIfTrue="1" operator="equal">
      <formula>"Seleziona"</formula>
    </cfRule>
  </conditionalFormatting>
  <conditionalFormatting sqref="B284:B286 E285:F286 I285:K286">
    <cfRule type="cellIs" dxfId="4" priority="62" stopIfTrue="1" operator="equal">
      <formula>"Seleziona"</formula>
    </cfRule>
  </conditionalFormatting>
  <conditionalFormatting sqref="B311:B313 E312:F313 I312:K313">
    <cfRule type="cellIs" dxfId="3" priority="63" stopIfTrue="1" operator="equal">
      <formula>"Seleziona"</formula>
    </cfRule>
  </conditionalFormatting>
  <conditionalFormatting sqref="B338:B340 E339:F340 I339:K340">
    <cfRule type="cellIs" dxfId="2" priority="64" stopIfTrue="1" operator="equal">
      <formula>"Seleziona"</formula>
    </cfRule>
  </conditionalFormatting>
  <conditionalFormatting sqref="B365:B367 E366:F367 I366:K367">
    <cfRule type="cellIs" dxfId="1" priority="65" stopIfTrue="1" operator="equal">
      <formula>"Seleziona"</formula>
    </cfRule>
  </conditionalFormatting>
  <conditionalFormatting sqref="B392:B394 E393:F394 I393:K394">
    <cfRule type="cellIs" dxfId="0" priority="66" stopIfTrue="1" operator="equal">
      <formula>"Seleziona"</formula>
    </cfRule>
  </conditionalFormatting>
  <dataValidations count="6">
    <dataValidation type="list" allowBlank="1" showErrorMessage="1" sqref="I5:I25 I27:I28 I33:I45 I47:I48 I53:I67 I69:I70 I75:I94 I96:I97 I102:I121 I123:I124 I129:I148 I150:I151 I156:I175 I177:I178 I183:I202 I204:I205 I210:I229 I231:I232 I237:I256 I258:I259 I264:I283 I285:I286 I291:I310 I312:I313 I318:I337 I339:I340 I345:I364 I366:I367 I372:I391 I393:I394">
      <formula1>$U$11:$U$13</formula1>
      <formula2>0</formula2>
    </dataValidation>
    <dataValidation type="list" allowBlank="1" showErrorMessage="1" sqref="K5:K25 K27:K28 K33:K45 K47:K48 K53:K67 K69:K70 K75:K94 K96:K97 K102:K121 K123:K124 K129:K148 K150:K151 K156:K175 K177:K178 K183:K202 K204:K205 K210:K229 K231:K232 K237:K256 K258:K259 K264:K283 K285:K286 K291:K310 K312:K313 K318:K337 K339:K340 K345:K364 K366:K367 K372:K391 K393:K394">
      <formula1>$U$15:$U$17</formula1>
      <formula2>0</formula2>
    </dataValidation>
    <dataValidation type="list" allowBlank="1" showErrorMessage="1" sqref="E5:E25 E33:E45 E53:E67 E75:E94 E102:E121 E129:E148 E156:E175 E183:E202 E210:E229 E237:E256 E264:E283 E291:E310 E318:E337 E345:E364 E372:E391">
      <formula1>$Q$11:$Q$17</formula1>
      <formula2>0</formula2>
    </dataValidation>
    <dataValidation type="list" allowBlank="1" showErrorMessage="1" sqref="B5:B25 B27:B28 B33:B45 B47:B48 B53:B67 B69:B70 B75:B94 B96:B97 B102:B121 B123:B124 B129:B148 B150:B151 B156:B175 B177:B178 B183:B202 B204:B205 B210:B229 B231:B232 B237:B256 B258:B259 B264:B283 B285:B286 B291:B310 B312:B313 B318:B337 B339:B340 B345:B364 B366:B367 B372:B391 B393:B394">
      <formula1>$Q$22:$Q$37</formula1>
      <formula2>0</formula2>
    </dataValidation>
    <dataValidation type="list" allowBlank="1" showErrorMessage="1" sqref="E27:E28 E47:E48 E69:E70 E96:E97 E123:E124 E150:E151 E177:E178 E204:E205 E231:E232 E258:E259 E285:E286 E312:E313 E339:E340 E366:E367 E393:E394">
      <formula1>$Q$18</formula1>
      <formula2>0</formula2>
    </dataValidation>
    <dataValidation type="list" allowBlank="1" showErrorMessage="1" sqref="J5:J25 J27:J28 J33:J45 J47:J48 J53:J67 J69:J70 J75:J94 J96:J97 J102:J121 J123:J124 J129:J148 J150:J151 J156:J175 J177:J178 J183:J202 J204:J205 J210:J229 J231:J232 J237:J256 J258:J259 J264:J283 J285:J286 J291:J310 J312:J313 J318:J337 J339:J340 J345:J364 J366:J367 J372:J391 J393:J394">
      <formula1>$U$19:$U$22</formula1>
      <formula2>0</formula2>
    </dataValidation>
  </dataValidations>
  <printOptions gridLines="1"/>
  <pageMargins left="0.75" right="0.75" top="1" bottom="1" header="0.51180555555555551" footer="0.51180555555555551"/>
  <pageSetup paperSize="9" scale="77" firstPageNumber="0" orientation="landscape" horizontalDpi="300" verticalDpi="300"/>
  <headerFooter alignWithMargins="0"/>
  <rowBreaks count="7" manualBreakCount="7">
    <brk id="49" max="16383" man="1"/>
    <brk id="98" max="16383" man="1"/>
    <brk id="152" max="16383" man="1"/>
    <brk id="206" max="16383" man="1"/>
    <brk id="260" max="16383" man="1"/>
    <brk id="314" max="16383" man="1"/>
    <brk id="3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workbookViewId="0">
      <selection activeCell="J38" sqref="J38"/>
    </sheetView>
  </sheetViews>
  <sheetFormatPr defaultColWidth="9" defaultRowHeight="12.75" x14ac:dyDescent="0.2"/>
  <cols>
    <col min="1" max="1" width="2.85546875" style="2" customWidth="1"/>
    <col min="2" max="2" width="31" style="2" customWidth="1"/>
    <col min="3" max="5" width="14.28515625" style="2" customWidth="1"/>
    <col min="6" max="6" width="25.28515625" style="2" hidden="1" customWidth="1"/>
    <col min="7" max="7" width="16" style="3" customWidth="1"/>
    <col min="8" max="8" width="2.140625" style="2" customWidth="1"/>
    <col min="9" max="9" width="10.85546875" style="2" customWidth="1"/>
    <col min="10" max="10" width="11.85546875" style="2" customWidth="1"/>
    <col min="11" max="11" width="2.140625" style="2" customWidth="1"/>
    <col min="12" max="12" width="11.140625" style="2" customWidth="1"/>
    <col min="13" max="13" width="13.28515625" style="2" hidden="1" customWidth="1"/>
    <col min="14" max="14" width="14.5703125" style="2" hidden="1" customWidth="1"/>
    <col min="15" max="15" width="11" style="2" hidden="1" customWidth="1"/>
    <col min="16" max="16" width="10.42578125" style="2" hidden="1" customWidth="1"/>
    <col min="17" max="17" width="9" style="2" hidden="1" customWidth="1"/>
    <col min="18" max="18" width="10.85546875" style="2" customWidth="1"/>
    <col min="19" max="19" width="13.140625" style="2" customWidth="1"/>
    <col min="20" max="20" width="10.5703125" style="2" customWidth="1"/>
    <col min="21" max="21" width="26.5703125" style="2" hidden="1" customWidth="1"/>
    <col min="22" max="22" width="15.85546875" style="2" customWidth="1"/>
    <col min="23" max="23" width="10.85546875" style="2" customWidth="1"/>
    <col min="24" max="24" width="11.85546875" style="2" customWidth="1"/>
  </cols>
  <sheetData>
    <row r="1" spans="1:28" ht="15" customHeight="1" x14ac:dyDescent="0.2">
      <c r="A1" s="3"/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5.5" customHeight="1" x14ac:dyDescent="0.2">
      <c r="A2" s="3"/>
      <c r="B2" s="157" t="s">
        <v>101</v>
      </c>
      <c r="C2" s="157"/>
      <c r="D2" s="157"/>
      <c r="E2" s="157"/>
      <c r="F2" s="3"/>
      <c r="H2" s="3"/>
      <c r="I2" s="158" t="s">
        <v>102</v>
      </c>
      <c r="J2" s="1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4.5" customHeight="1" x14ac:dyDescent="0.2">
      <c r="A3" s="3"/>
      <c r="B3" s="3"/>
      <c r="C3" s="3"/>
      <c r="D3" s="3"/>
      <c r="E3" s="3"/>
      <c r="F3" s="3"/>
      <c r="H3" s="3"/>
      <c r="I3" s="71" t="s">
        <v>103</v>
      </c>
      <c r="J3" s="72" t="s">
        <v>104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 customHeight="1" x14ac:dyDescent="0.25">
      <c r="A4" s="3"/>
      <c r="B4" s="3"/>
      <c r="C4" s="73"/>
      <c r="D4" s="73"/>
      <c r="E4" s="73"/>
      <c r="F4" s="74"/>
      <c r="G4" s="74"/>
      <c r="H4" s="74"/>
      <c r="I4" s="75">
        <f>E13+E23+E33+E43+E53+E63+E73+E83+E93+E103+E113+E123+E133+E143+E153</f>
        <v>30</v>
      </c>
      <c r="J4" s="76">
        <f ca="1">G13+G23+G33+G43+G53+G63+G73+G83+G93+G103+G113+G123+G133+G143+G153</f>
        <v>642067.72360575001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</row>
    <row r="5" spans="1:28" ht="15" customHeight="1" x14ac:dyDescent="0.2">
      <c r="A5" s="3"/>
      <c r="B5" s="159" t="str">
        <f>'Dotazione per area'!B2&amp;" "&amp;'Dotazione per area'!C2</f>
        <v>Area/Settore Economico-Finanziaria</v>
      </c>
      <c r="C5" s="159"/>
      <c r="D5" s="77"/>
      <c r="E5" s="77"/>
      <c r="F5" s="3"/>
      <c r="H5" s="3"/>
      <c r="I5" s="160" t="s">
        <v>105</v>
      </c>
      <c r="J5" s="160" t="s">
        <v>104</v>
      </c>
      <c r="K5" s="3"/>
      <c r="L5" s="161" t="s">
        <v>52</v>
      </c>
      <c r="M5" s="161"/>
      <c r="N5" s="161"/>
      <c r="O5" s="161"/>
      <c r="P5" s="161"/>
      <c r="Q5" s="161"/>
      <c r="R5" s="161"/>
      <c r="S5" s="162" t="str">
        <f>B5</f>
        <v>Area/Settore Economico-Finanziaria</v>
      </c>
      <c r="T5" s="162"/>
      <c r="U5" s="162"/>
      <c r="V5" s="162"/>
      <c r="W5" s="3"/>
      <c r="X5" s="3"/>
      <c r="Y5" s="3"/>
      <c r="Z5" s="3"/>
      <c r="AA5" s="3"/>
      <c r="AB5" s="3"/>
    </row>
    <row r="6" spans="1:28" ht="18.75" customHeight="1" x14ac:dyDescent="0.2">
      <c r="A6" s="3"/>
      <c r="B6" s="78" t="s">
        <v>8</v>
      </c>
      <c r="C6" s="78" t="s">
        <v>21</v>
      </c>
      <c r="D6" s="79" t="s">
        <v>42</v>
      </c>
      <c r="E6" s="79" t="s">
        <v>106</v>
      </c>
      <c r="F6" s="79" t="s">
        <v>107</v>
      </c>
      <c r="G6" s="79" t="s">
        <v>108</v>
      </c>
      <c r="H6" s="3"/>
      <c r="I6" s="160"/>
      <c r="J6" s="160"/>
      <c r="K6" s="3"/>
      <c r="L6" s="78" t="s">
        <v>8</v>
      </c>
      <c r="M6" s="78" t="s">
        <v>21</v>
      </c>
      <c r="N6" s="79" t="s">
        <v>42</v>
      </c>
      <c r="O6" s="79" t="s">
        <v>106</v>
      </c>
      <c r="P6" s="79" t="s">
        <v>109</v>
      </c>
      <c r="Q6" s="78" t="s">
        <v>8</v>
      </c>
      <c r="R6" s="79" t="s">
        <v>21</v>
      </c>
      <c r="S6" s="79" t="s">
        <v>42</v>
      </c>
      <c r="T6" s="79" t="s">
        <v>106</v>
      </c>
      <c r="U6" s="79" t="s">
        <v>107</v>
      </c>
      <c r="V6" s="80" t="s">
        <v>109</v>
      </c>
      <c r="W6" s="3"/>
      <c r="X6" s="3"/>
      <c r="Y6" s="3"/>
      <c r="Z6" s="3"/>
      <c r="AA6" s="3"/>
      <c r="AB6" s="3"/>
    </row>
    <row r="7" spans="1:28" ht="15" x14ac:dyDescent="0.2">
      <c r="A7" s="3"/>
      <c r="B7" s="81" t="s">
        <v>41</v>
      </c>
      <c r="C7" s="82">
        <f t="array" ref="C7">SUM(IF(('Dotazione per area'!$E$5:$E$25=B7)*('Dotazione per area'!$I$5:$I$25="Ruolo"),1,0))</f>
        <v>0</v>
      </c>
      <c r="D7" s="82">
        <f t="array" ref="D7">SUM(IF(('Dotazione per area'!$E$5:$E$25=B7)*('Dotazione per area'!$I$5:$I$25="Non ruolo"),1,0))</f>
        <v>0</v>
      </c>
      <c r="E7" s="83">
        <f t="shared" ref="E7:E12" si="0">SUM(C7:D7)</f>
        <v>0</v>
      </c>
      <c r="F7" s="84">
        <f ca="1">SUMIF('Dotazione per area'!$E$5:$H$25,B7,'Dotazione per area'!$H$5:$H$25)</f>
        <v>0</v>
      </c>
      <c r="G7" s="85">
        <f ca="1">SUMIF('Dotazione per area'!$E$5:$H$25,B7,'Dotazione per area'!$H$5:$H$25)-SUMIFS('Dotazione per area'!$H$5:$H$25,'Dotazione per area'!$E$5:$E$25,Sintesi!B7,'Dotazione per area'!$J$5:$J$25,"In uscita")</f>
        <v>0</v>
      </c>
      <c r="H7" s="3"/>
      <c r="I7" s="75">
        <f>T7+T17+T27+T37+T47+T57+T67+T77+T87+T97+T107+T117+T127+T137+T147</f>
        <v>0</v>
      </c>
      <c r="J7" s="76">
        <f ca="1">V7+V17+V27+V37+V47+V57+V67+V77+V87+V97+V107+V117+V127+V137+V147</f>
        <v>0</v>
      </c>
      <c r="K7" s="3"/>
      <c r="L7" s="86" t="s">
        <v>47</v>
      </c>
      <c r="M7" s="87">
        <f t="array" ref="M7">SUM(IF(('Dotazione per area'!$E$5:$E$25=L7)*('Dotazione per area'!$I$5:$I$25="Ruolo"),1,0))</f>
        <v>0</v>
      </c>
      <c r="N7" s="87">
        <f t="array" ref="N7">SUM(IF(('Dotazione per area'!$E$5:$E$25=L7)*('Dotazione per area'!$I$5:$I$25="Non ruolo"),1,0))</f>
        <v>0</v>
      </c>
      <c r="O7" s="88">
        <f>SUM(M7:N7)</f>
        <v>0</v>
      </c>
      <c r="P7" s="89">
        <f ca="1">SUMIF('Dotazione per area'!$E$5:$H$25,L7,'Dotazione per area'!$H$5:$H$25)</f>
        <v>0</v>
      </c>
      <c r="Q7" s="90" t="s">
        <v>41</v>
      </c>
      <c r="R7" s="91">
        <f t="array" ref="R7">SUM(IF(('Dotazione per area'!$E$27:$E$28=L7)*('Dotazione per area'!$I$27:$I$28="Ruolo"),1,0))</f>
        <v>0</v>
      </c>
      <c r="S7" s="91">
        <f t="array" ref="S7">SUM(IF(('Dotazione per area'!$E$27:$E$28=L7)*('Dotazione per area'!$I$27:$I$28="Non ruolo"),1,0))</f>
        <v>0</v>
      </c>
      <c r="T7" s="92">
        <f>SUM(R7:S7)</f>
        <v>0</v>
      </c>
      <c r="U7" s="93">
        <f ca="1">SUMIF('Dotazione per area'!$E$27:$H$28,L7,'Dotazione per area'!$H$27:$H$28)</f>
        <v>0</v>
      </c>
      <c r="V7" s="94">
        <f ca="1">SUMIF('Dotazione per area'!$E$27:$H$28,L7,'Dotazione per area'!$H$27:$H$28)-SUMIFS('Dotazione per area'!H27:H28,'Dotazione per area'!E27:E28,"DIR",'Dotazione per area'!J27:J28,"In uscita")</f>
        <v>0</v>
      </c>
      <c r="W7" s="3"/>
      <c r="X7" s="3"/>
      <c r="Y7" s="3"/>
      <c r="Z7" s="3"/>
      <c r="AA7" s="3"/>
      <c r="AB7" s="3"/>
    </row>
    <row r="8" spans="1:28" ht="16.5" customHeight="1" x14ac:dyDescent="0.2">
      <c r="A8" s="3"/>
      <c r="B8" s="81" t="s">
        <v>33</v>
      </c>
      <c r="C8" s="82">
        <f t="array" ref="C8">SUM(IF(('Dotazione per area'!$E$5:$E$25=B8)*('Dotazione per area'!$I$5:$I$25="Ruolo"),1,0))</f>
        <v>3</v>
      </c>
      <c r="D8" s="82">
        <f t="array" ref="D8">SUM(IF(('Dotazione per area'!$E$5:$E$25=B8)*('Dotazione per area'!$I$5:$I$25="Non ruolo"),1,0))</f>
        <v>0</v>
      </c>
      <c r="E8" s="83">
        <f t="shared" si="0"/>
        <v>3</v>
      </c>
      <c r="F8" s="84">
        <f ca="1">SUMIF('Dotazione per area'!$E$5:$H$25,B8,'Dotazione per area'!$H$5:$H$25)</f>
        <v>71940.277500000011</v>
      </c>
      <c r="G8" s="85">
        <f ca="1">SUMIF('Dotazione per area'!$E$5:$H$25,B8,'Dotazione per area'!$H$5:$H$25)-SUMIFS('Dotazione per area'!$H$5:$H$25,'Dotazione per area'!$E$5:$E$25,Sintesi!B8,'Dotazione per area'!$J$5:$J$25,"In uscita")</f>
        <v>71940.277500000011</v>
      </c>
      <c r="H8" s="3"/>
      <c r="I8" s="158" t="s">
        <v>110</v>
      </c>
      <c r="J8" s="158"/>
      <c r="K8" s="3"/>
      <c r="L8" s="3"/>
      <c r="M8" s="3"/>
      <c r="N8" s="29" t="s">
        <v>41</v>
      </c>
      <c r="O8" s="95">
        <f t="shared" ref="O8:O13" si="1">(P8/12)+P8</f>
        <v>27572.848333333335</v>
      </c>
      <c r="P8" s="95">
        <v>25451.86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 x14ac:dyDescent="0.2">
      <c r="A9" s="3"/>
      <c r="B9" s="81" t="s">
        <v>20</v>
      </c>
      <c r="C9" s="82">
        <f t="array" ref="C9">SUM(IF(('Dotazione per area'!$E$5:$E$25=B9)*('Dotazione per area'!$I$5:$I$25="Ruolo"),1,0))</f>
        <v>3</v>
      </c>
      <c r="D9" s="82">
        <f t="array" ref="D9">SUM(IF(('Dotazione per area'!$E$5:$E$25=B9)*('Dotazione per area'!$I$5:$I$25="Non ruolo"),1,0))</f>
        <v>0</v>
      </c>
      <c r="E9" s="83">
        <f t="shared" si="0"/>
        <v>3</v>
      </c>
      <c r="F9" s="84">
        <f ca="1">SUMIF('Dotazione per area'!$E$5:$H$25,B9,'Dotazione per area'!$H$5:$H$25)</f>
        <v>62444.25799191666</v>
      </c>
      <c r="G9" s="85">
        <f ca="1">SUMIF('Dotazione per area'!$E$5:$H$25,B9,'Dotazione per area'!$H$5:$H$25)-SUMIFS('Dotazione per area'!$H$5:$H$25,'Dotazione per area'!$E$5:$E$25,Sintesi!B9,'Dotazione per area'!$J$5:$J$25,"In uscita")</f>
        <v>62444.25799191666</v>
      </c>
      <c r="H9" s="3"/>
      <c r="I9" s="163" t="s">
        <v>104</v>
      </c>
      <c r="J9" s="163"/>
      <c r="K9" s="3"/>
      <c r="L9" s="3"/>
      <c r="M9" s="3"/>
      <c r="N9" s="33" t="s">
        <v>33</v>
      </c>
      <c r="O9" s="96">
        <f t="shared" si="1"/>
        <v>23980.092500000002</v>
      </c>
      <c r="P9" s="97">
        <v>22135.47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2">
      <c r="A10" s="3"/>
      <c r="B10" s="81" t="s">
        <v>43</v>
      </c>
      <c r="C10" s="82">
        <f t="array" ref="C10">SUM(IF(('Dotazione per area'!$E$5:$E$25=B10)*('Dotazione per area'!$I$5:$I$25="Ruolo"),1,0))</f>
        <v>0</v>
      </c>
      <c r="D10" s="82">
        <f t="array" ref="D10">SUM(IF(('Dotazione per area'!$E$5:$E$25=B10)*('Dotazione per area'!$I$5:$I$25="Non ruolo"),1,0))</f>
        <v>0</v>
      </c>
      <c r="E10" s="83">
        <f t="shared" si="0"/>
        <v>0</v>
      </c>
      <c r="F10" s="84">
        <f ca="1">SUMIF('Dotazione per area'!$E$5:$H$25,B10,'Dotazione per area'!$H$5:$H$25)</f>
        <v>0</v>
      </c>
      <c r="G10" s="85">
        <f ca="1">SUMIF('Dotazione per area'!$E$5:$H$25,B10,'Dotazione per area'!$H$5:$H$25)-SUMIFS('Dotazione per area'!$H$5:$H$25,'Dotazione per area'!$E$5:$E$25,Sintesi!B10,'Dotazione per area'!$J$5:$J$25,"In uscita")</f>
        <v>0</v>
      </c>
      <c r="H10" s="3"/>
      <c r="I10" s="164"/>
      <c r="J10" s="164"/>
      <c r="K10" s="3"/>
      <c r="L10" s="3"/>
      <c r="M10" s="3"/>
      <c r="N10" s="33" t="s">
        <v>20</v>
      </c>
      <c r="O10" s="96">
        <f t="shared" si="1"/>
        <v>22039.409166666665</v>
      </c>
      <c r="P10" s="97">
        <v>20344.07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" x14ac:dyDescent="0.2">
      <c r="A11" s="3"/>
      <c r="B11" s="81" t="s">
        <v>44</v>
      </c>
      <c r="C11" s="82">
        <f t="array" ref="C11">SUM(IF(('Dotazione per area'!$E$5:$E$25=B11)*('Dotazione per area'!$I$5:$I$25="Ruolo"),1,0))</f>
        <v>0</v>
      </c>
      <c r="D11" s="82">
        <f t="array" ref="D11">SUM(IF(('Dotazione per area'!$E$5:$E$25=B11)*('Dotazione per area'!$I$5:$I$25="Non ruolo"),1,0))</f>
        <v>0</v>
      </c>
      <c r="E11" s="83">
        <f t="shared" si="0"/>
        <v>0</v>
      </c>
      <c r="F11" s="84">
        <f ca="1">SUMIF('Dotazione per area'!$E$5:$H$25,B11,'Dotazione per area'!$H$5:$H$25)</f>
        <v>0</v>
      </c>
      <c r="G11" s="85">
        <f ca="1">SUMIF('Dotazione per area'!$E$5:$H$25,B11,'Dotazione per area'!$H$5:$H$25)-SUMIFS('Dotazione per area'!$H$5:$H$25,'Dotazione per area'!$E$5:$E$25,Sintesi!B11,'Dotazione per area'!$J$5:$J$25,"In uscita")</f>
        <v>0</v>
      </c>
      <c r="H11" s="3"/>
      <c r="I11" s="3"/>
      <c r="J11" s="3"/>
      <c r="K11" s="3"/>
      <c r="L11" s="3"/>
      <c r="M11" s="3"/>
      <c r="N11" s="33" t="s">
        <v>43</v>
      </c>
      <c r="O11" s="96">
        <f t="shared" si="1"/>
        <v>20652.45</v>
      </c>
      <c r="P11" s="97">
        <v>19063.8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" x14ac:dyDescent="0.2">
      <c r="A12" s="3"/>
      <c r="B12" s="86" t="s">
        <v>46</v>
      </c>
      <c r="C12" s="87">
        <f t="array" ref="C12">SUM(IF(('Dotazione per area'!$E$5:$E$25=B12)*('Dotazione per area'!$I$5:$I$25="Ruolo"),1,0))</f>
        <v>0</v>
      </c>
      <c r="D12" s="87">
        <f t="array" ref="D12">SUM(IF(('Dotazione per area'!$E$5:$E$25=B12)*('Dotazione per area'!$I$5:$I$25="Non ruolo"),1,0))</f>
        <v>0</v>
      </c>
      <c r="E12" s="88">
        <f t="shared" si="0"/>
        <v>0</v>
      </c>
      <c r="F12" s="84">
        <f ca="1">SUMIF('Dotazione per area'!$E$5:$H$25,B12,'Dotazione per area'!$H$5:$H$25)</f>
        <v>0</v>
      </c>
      <c r="G12" s="85">
        <f ca="1">SUMIF('Dotazione per area'!$E$5:$H$25,B12,'Dotazione per area'!$H$5:$H$25)-SUMIFS('Dotazione per area'!$H$5:$H$25,'Dotazione per area'!$E$5:$E$25,Sintesi!B12,'Dotazione per area'!$J$5:$J$25,"In uscita")</f>
        <v>0</v>
      </c>
      <c r="H12" s="3"/>
      <c r="I12" s="3"/>
      <c r="J12" s="3"/>
      <c r="K12" s="3"/>
      <c r="L12" s="3"/>
      <c r="M12" s="3"/>
      <c r="N12" s="33" t="s">
        <v>44</v>
      </c>
      <c r="O12" s="96">
        <f t="shared" si="1"/>
        <v>19536.909166666665</v>
      </c>
      <c r="P12" s="97">
        <v>18034.07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x14ac:dyDescent="0.25">
      <c r="A13" s="3"/>
      <c r="B13" s="98" t="s">
        <v>111</v>
      </c>
      <c r="C13" s="99">
        <f>SUM(C7:C12)</f>
        <v>6</v>
      </c>
      <c r="D13" s="99">
        <f>SUM(D7:D12)</f>
        <v>0</v>
      </c>
      <c r="E13" s="100">
        <f>SUM(E7:E12)</f>
        <v>6</v>
      </c>
      <c r="F13" s="101">
        <f ca="1">SUM(F7:F12)</f>
        <v>134384.53549191667</v>
      </c>
      <c r="G13" s="102">
        <f ca="1">SUM(G7:G12)</f>
        <v>134384.53549191667</v>
      </c>
      <c r="H13" s="3"/>
      <c r="I13" s="3"/>
      <c r="J13" s="3"/>
      <c r="K13" s="3"/>
      <c r="L13" s="3"/>
      <c r="M13" s="3"/>
      <c r="N13" s="103" t="s">
        <v>46</v>
      </c>
      <c r="O13" s="104">
        <f t="shared" si="1"/>
        <v>18482.717500000002</v>
      </c>
      <c r="P13" s="105">
        <v>17060.97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x14ac:dyDescent="0.2">
      <c r="A14" s="3"/>
      <c r="B14" s="3"/>
      <c r="C14" s="106"/>
      <c r="D14" s="106"/>
      <c r="E14" s="107"/>
      <c r="F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 x14ac:dyDescent="0.2">
      <c r="A15" s="3"/>
      <c r="B15" s="159" t="str">
        <f>'Dotazione per area'!B30&amp;" "&amp;'Dotazione per area'!C30</f>
        <v>Area/Settore gestione del territorio</v>
      </c>
      <c r="C15" s="159"/>
      <c r="D15" s="77"/>
      <c r="E15" s="77"/>
      <c r="F15" s="3"/>
      <c r="H15" s="3"/>
      <c r="I15" s="3"/>
      <c r="J15" s="3"/>
      <c r="K15" s="3"/>
      <c r="L15" s="161" t="s">
        <v>52</v>
      </c>
      <c r="M15" s="161"/>
      <c r="N15" s="161"/>
      <c r="O15" s="161"/>
      <c r="P15" s="161"/>
      <c r="Q15" s="161"/>
      <c r="R15" s="161"/>
      <c r="S15" s="162" t="str">
        <f>B15</f>
        <v>Area/Settore gestione del territorio</v>
      </c>
      <c r="T15" s="162"/>
      <c r="U15" s="162"/>
      <c r="V15" s="162"/>
      <c r="W15" s="3"/>
      <c r="X15" s="3"/>
      <c r="Y15" s="3"/>
      <c r="Z15" s="3"/>
      <c r="AA15" s="3"/>
      <c r="AB15" s="3"/>
    </row>
    <row r="16" spans="1:28" ht="15" x14ac:dyDescent="0.2">
      <c r="A16" s="3"/>
      <c r="B16" s="78" t="s">
        <v>8</v>
      </c>
      <c r="C16" s="78" t="s">
        <v>21</v>
      </c>
      <c r="D16" s="79" t="s">
        <v>42</v>
      </c>
      <c r="E16" s="79" t="s">
        <v>106</v>
      </c>
      <c r="F16" s="79" t="s">
        <v>107</v>
      </c>
      <c r="G16" s="79" t="s">
        <v>109</v>
      </c>
      <c r="H16" s="3"/>
      <c r="I16" s="3"/>
      <c r="J16" s="3"/>
      <c r="K16" s="3"/>
      <c r="L16" s="78" t="s">
        <v>8</v>
      </c>
      <c r="M16" s="78" t="s">
        <v>21</v>
      </c>
      <c r="N16" s="79" t="s">
        <v>42</v>
      </c>
      <c r="O16" s="79" t="s">
        <v>106</v>
      </c>
      <c r="P16" s="79" t="s">
        <v>109</v>
      </c>
      <c r="Q16" s="78" t="s">
        <v>8</v>
      </c>
      <c r="R16" s="79" t="s">
        <v>21</v>
      </c>
      <c r="S16" s="79" t="s">
        <v>42</v>
      </c>
      <c r="T16" s="79" t="s">
        <v>106</v>
      </c>
      <c r="U16" s="79" t="s">
        <v>107</v>
      </c>
      <c r="V16" s="80" t="s">
        <v>109</v>
      </c>
      <c r="W16" s="3"/>
      <c r="X16" s="3"/>
      <c r="Y16" s="3"/>
      <c r="Z16" s="3"/>
      <c r="AA16" s="3"/>
      <c r="AB16" s="3"/>
    </row>
    <row r="17" spans="1:28" ht="15" x14ac:dyDescent="0.2">
      <c r="A17" s="3"/>
      <c r="B17" s="81" t="s">
        <v>41</v>
      </c>
      <c r="C17" s="82">
        <f t="array" ref="C17">SUM(IF(('Dotazione per area'!$E$33:$E$45=B17)*('Dotazione per area'!$I$33:$I$45="Ruolo"),1,0))</f>
        <v>1</v>
      </c>
      <c r="D17" s="82">
        <f t="array" ref="D17">SUM(IF(('Dotazione per area'!$E$33:$E$45=B17)*('Dotazione per area'!$I$33:$I$45="Non ruolo"),1,0))</f>
        <v>0</v>
      </c>
      <c r="E17" s="83">
        <f t="shared" ref="E17:E22" si="2">SUM(C17:D17)</f>
        <v>1</v>
      </c>
      <c r="F17" s="85">
        <f ca="1">SUMIF('Dotazione per area'!$E$33:$H$45,B7,'Dotazione per area'!$H$33:$H$45)</f>
        <v>27572.848333333335</v>
      </c>
      <c r="G17" s="85">
        <f ca="1">SUMIF('Dotazione per area'!$E$33:$H$45,B17,'Dotazione per area'!$H$33:$H$45)-SUMIFS('Dotazione per area'!$H$33:$H$45,'Dotazione per area'!$E$33:$E$45,Sintesi!B17,'Dotazione per area'!$J$33:$J$45,"In uscita")</f>
        <v>27572.848333333335</v>
      </c>
      <c r="H17" s="3"/>
      <c r="I17" s="3"/>
      <c r="J17" s="3"/>
      <c r="K17" s="3"/>
      <c r="L17" s="86" t="s">
        <v>47</v>
      </c>
      <c r="M17" s="87">
        <f t="array" ref="M17">SUM(IF(('Dotazione per area'!$E$5:$E$25=L17)*('Dotazione per area'!$I$5:$I$25="Ruolo"),1,0))</f>
        <v>0</v>
      </c>
      <c r="N17" s="87">
        <f t="array" ref="N17">SUM(IF(('Dotazione per area'!$E$5:$E$25=L17)*('Dotazione per area'!$I$5:$I$25="Non ruolo"),1,0))</f>
        <v>0</v>
      </c>
      <c r="O17" s="88">
        <f>SUM(M17:N17)</f>
        <v>0</v>
      </c>
      <c r="P17" s="89">
        <f ca="1">SUMIF('Dotazione per area'!$E$5:$H$25,L17,'Dotazione per area'!$H$5:$H$25)</f>
        <v>0</v>
      </c>
      <c r="Q17" s="90" t="s">
        <v>41</v>
      </c>
      <c r="R17" s="91">
        <f t="array" ref="R17">SUM(IF(('Dotazione per area'!$E$47:$E$48=L17)*('Dotazione per area'!$I$47:$I$48="Ruolo"),1,0))</f>
        <v>0</v>
      </c>
      <c r="S17" s="91">
        <f t="array" ref="S17">SUM(IF(('Dotazione per area'!$E$47:$E$48=L17)*('Dotazione per area'!$I$47:$I$48="Non ruolo"),1,0))</f>
        <v>0</v>
      </c>
      <c r="T17" s="92">
        <f>SUM(R17:S17)</f>
        <v>0</v>
      </c>
      <c r="U17" s="93">
        <f ca="1">SUMIF('Dotazione per area'!$E$47:$H$48,L17,'Dotazione per area'!$H$47:$H$48)</f>
        <v>0</v>
      </c>
      <c r="V17" s="94">
        <f ca="1">SUMIF('Dotazione per area'!$E$47:$H$48,L17,'Dotazione per area'!$H$47:$H$48)-SUMIFS('Dotazione per area'!H47:H48,'Dotazione per area'!E47:E48,"DIR",'Dotazione per area'!J47:J48,"In uscita")</f>
        <v>0</v>
      </c>
      <c r="W17" s="3"/>
      <c r="X17" s="3"/>
      <c r="Y17" s="3"/>
      <c r="Z17" s="3"/>
      <c r="AA17" s="3"/>
      <c r="AB17" s="3"/>
    </row>
    <row r="18" spans="1:28" ht="15" x14ac:dyDescent="0.2">
      <c r="A18" s="3"/>
      <c r="B18" s="81" t="s">
        <v>33</v>
      </c>
      <c r="C18" s="82">
        <f t="array" ref="C18">SUM(IF(('Dotazione per area'!$E$33:$E$45=B18)*('Dotazione per area'!$I$33:$I$45="Ruolo"),1,0))</f>
        <v>2</v>
      </c>
      <c r="D18" s="82">
        <f t="array" ref="D18">SUM(IF(('Dotazione per area'!$E$33:$E$45=B18)*('Dotazione per area'!$I$33:$I$45="Non ruolo"),1,0))</f>
        <v>0</v>
      </c>
      <c r="E18" s="83">
        <f t="shared" si="2"/>
        <v>2</v>
      </c>
      <c r="F18" s="85">
        <f ca="1">SUMIF('Dotazione per area'!$E$33:$H$45,B8,'Dotazione per area'!$H$33:$H$45)</f>
        <v>47960.185000000005</v>
      </c>
      <c r="G18" s="85">
        <f ca="1">SUMIF('Dotazione per area'!$E$33:$H$45,B18,'Dotazione per area'!$H$33:$H$45)-SUMIFS('Dotazione per area'!$H$33:$H$45,'Dotazione per area'!$E$33:$E$45,Sintesi!B18,'Dotazione per area'!$J$33:$J$45,"In uscita")</f>
        <v>47960.185000000005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" x14ac:dyDescent="0.2">
      <c r="A19" s="3"/>
      <c r="B19" s="81" t="s">
        <v>20</v>
      </c>
      <c r="C19" s="82">
        <f t="array" ref="C19">SUM(IF(('Dotazione per area'!$E$33:$E$45=B19)*('Dotazione per area'!$I$33:$I$45="Ruolo"),1,0))</f>
        <v>1</v>
      </c>
      <c r="D19" s="82">
        <f t="array" ref="D19">SUM(IF(('Dotazione per area'!$E$33:$E$45=B19)*('Dotazione per area'!$I$33:$I$45="Non ruolo"),1,0))</f>
        <v>0</v>
      </c>
      <c r="E19" s="83">
        <f t="shared" si="2"/>
        <v>1</v>
      </c>
      <c r="F19" s="85">
        <f ca="1">SUMIF('Dotazione per area'!$E$33:$H$45,B9,'Dotazione per area'!$H$33:$H$45)</f>
        <v>22039.409166666665</v>
      </c>
      <c r="G19" s="85">
        <f ca="1">SUMIF('Dotazione per area'!$E$33:$H$45,B19,'Dotazione per area'!$H$33:$H$45)-SUMIFS('Dotazione per area'!$H$33:$H$45,'Dotazione per area'!$E$33:$E$45,Sintesi!B19,'Dotazione per area'!$J$33:$J$45,"In uscita")</f>
        <v>22039.409166666665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" x14ac:dyDescent="0.2">
      <c r="A20" s="3"/>
      <c r="B20" s="81" t="s">
        <v>43</v>
      </c>
      <c r="C20" s="82">
        <f t="array" ref="C20">SUM(IF(('Dotazione per area'!$E$33:$E$45=B20)*('Dotazione per area'!$I$33:$I$45="Ruolo"),1,0))</f>
        <v>3</v>
      </c>
      <c r="D20" s="82">
        <f t="array" ref="D20">SUM(IF(('Dotazione per area'!$E$33:$E$45=B20)*('Dotazione per area'!$I$33:$I$45="Non ruolo"),1,0))</f>
        <v>0</v>
      </c>
      <c r="E20" s="83">
        <f t="shared" si="2"/>
        <v>3</v>
      </c>
      <c r="F20" s="85">
        <f ca="1">SUMIF('Dotazione per area'!$E$33:$H$45,B10,'Dotazione per area'!$H$33:$H$45)</f>
        <v>61957.350000000006</v>
      </c>
      <c r="G20" s="85">
        <f ca="1">SUMIF('Dotazione per area'!$E$33:$H$45,B20,'Dotazione per area'!$H$33:$H$45)-SUMIFS('Dotazione per area'!$H$33:$H$45,'Dotazione per area'!$E$33:$E$45,Sintesi!B20,'Dotazione per area'!$J$33:$J$45,"In uscita")</f>
        <v>61957.350000000006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x14ac:dyDescent="0.2">
      <c r="A21" s="3"/>
      <c r="B21" s="81" t="s">
        <v>44</v>
      </c>
      <c r="C21" s="82">
        <f t="array" ref="C21">SUM(IF(('Dotazione per area'!$E$33:$E$45=B21)*('Dotazione per area'!$I$33:$I$45="Ruolo"),1,0))</f>
        <v>0</v>
      </c>
      <c r="D21" s="82">
        <f t="array" ref="D21">SUM(IF(('Dotazione per area'!$E$33:$E$45=B21)*('Dotazione per area'!$I$33:$I$45="Non ruolo"),1,0))</f>
        <v>0</v>
      </c>
      <c r="E21" s="83">
        <f t="shared" si="2"/>
        <v>0</v>
      </c>
      <c r="F21" s="85">
        <f ca="1">SUMIF('Dotazione per area'!$E$33:$H$45,B11,'Dotazione per area'!$H$33:$H$45)</f>
        <v>0</v>
      </c>
      <c r="G21" s="85">
        <f ca="1">SUMIF('Dotazione per area'!$E$33:$H$45,B21,'Dotazione per area'!$H$33:$H$45)-SUMIFS('Dotazione per area'!$H$33:$H$45,'Dotazione per area'!$E$33:$E$45,Sintesi!B21,'Dotazione per area'!$J$33:$J$45,"In uscita")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x14ac:dyDescent="0.2">
      <c r="A22" s="3"/>
      <c r="B22" s="86" t="s">
        <v>46</v>
      </c>
      <c r="C22" s="82">
        <f t="array" ref="C22">SUM(IF(('Dotazione per area'!$E$33:$E$45=B22)*('Dotazione per area'!$I$33:$I$45="Ruolo"),1,0))</f>
        <v>0</v>
      </c>
      <c r="D22" s="82">
        <f t="array" ref="D22">SUM(IF(('Dotazione per area'!$E$33:$E$45=B22)*('Dotazione per area'!$I$33:$I$45="Non ruolo"),1,0))</f>
        <v>0</v>
      </c>
      <c r="E22" s="88">
        <f t="shared" si="2"/>
        <v>0</v>
      </c>
      <c r="F22" s="85">
        <f ca="1">SUMIF('Dotazione per area'!$E$33:$H$45,B12,'Dotazione per area'!$H$33:$H$45)</f>
        <v>0</v>
      </c>
      <c r="G22" s="85">
        <f ca="1">SUMIF('Dotazione per area'!$E$33:$H$45,B22,'Dotazione per area'!$H$33:$H$45)-SUMIFS('Dotazione per area'!$H$33:$H$45,'Dotazione per area'!$E$33:$E$45,Sintesi!B22,'Dotazione per area'!$J$33:$J$45,"In uscita")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" x14ac:dyDescent="0.25">
      <c r="A23" s="3"/>
      <c r="B23" s="98" t="s">
        <v>111</v>
      </c>
      <c r="C23" s="99">
        <f>SUM(C17:C22)</f>
        <v>7</v>
      </c>
      <c r="D23" s="99">
        <f>SUM(D17:D22)</f>
        <v>0</v>
      </c>
      <c r="E23" s="100">
        <f>SUM(E17:E22)</f>
        <v>7</v>
      </c>
      <c r="F23" s="108">
        <f ca="1">SUM(F17:F22)</f>
        <v>159529.79250000001</v>
      </c>
      <c r="G23" s="102">
        <f ca="1">SUM(G17:G22)</f>
        <v>159529.79250000001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3"/>
      <c r="B24" s="3"/>
      <c r="C24" s="3"/>
      <c r="D24" s="3"/>
      <c r="E24" s="3"/>
      <c r="F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" x14ac:dyDescent="0.2">
      <c r="A25" s="3"/>
      <c r="B25" s="159" t="str">
        <f>'Dotazione per area'!B50&amp;" "&amp;'Dotazione per area'!C50</f>
        <v>Area/Settore istituzionale e demoanagrafica</v>
      </c>
      <c r="C25" s="159"/>
      <c r="D25" s="77"/>
      <c r="E25" s="77"/>
      <c r="F25" s="3"/>
      <c r="H25" s="3"/>
      <c r="I25" s="3"/>
      <c r="J25" s="3"/>
      <c r="K25" s="3"/>
      <c r="L25" s="161" t="s">
        <v>52</v>
      </c>
      <c r="M25" s="161"/>
      <c r="N25" s="161"/>
      <c r="O25" s="161"/>
      <c r="P25" s="161"/>
      <c r="Q25" s="161"/>
      <c r="R25" s="161"/>
      <c r="S25" s="162" t="str">
        <f>B25</f>
        <v>Area/Settore istituzionale e demoanagrafica</v>
      </c>
      <c r="T25" s="162"/>
      <c r="U25" s="162"/>
      <c r="V25" s="162"/>
      <c r="W25" s="3"/>
      <c r="X25" s="3"/>
      <c r="Y25" s="3"/>
      <c r="Z25" s="3"/>
      <c r="AA25" s="3"/>
      <c r="AB25" s="3"/>
    </row>
    <row r="26" spans="1:28" ht="15" x14ac:dyDescent="0.2">
      <c r="A26" s="3"/>
      <c r="B26" s="78" t="s">
        <v>8</v>
      </c>
      <c r="C26" s="78" t="s">
        <v>21</v>
      </c>
      <c r="D26" s="79" t="s">
        <v>42</v>
      </c>
      <c r="E26" s="79" t="s">
        <v>106</v>
      </c>
      <c r="F26" s="79" t="s">
        <v>107</v>
      </c>
      <c r="G26" s="79" t="s">
        <v>109</v>
      </c>
      <c r="H26" s="3"/>
      <c r="I26" s="3"/>
      <c r="J26" s="3"/>
      <c r="K26" s="3"/>
      <c r="L26" s="78" t="s">
        <v>8</v>
      </c>
      <c r="M26" s="78" t="s">
        <v>21</v>
      </c>
      <c r="N26" s="79" t="s">
        <v>42</v>
      </c>
      <c r="O26" s="79" t="s">
        <v>106</v>
      </c>
      <c r="P26" s="79" t="s">
        <v>109</v>
      </c>
      <c r="Q26" s="78" t="s">
        <v>8</v>
      </c>
      <c r="R26" s="79" t="s">
        <v>21</v>
      </c>
      <c r="S26" s="79" t="s">
        <v>42</v>
      </c>
      <c r="T26" s="79" t="s">
        <v>106</v>
      </c>
      <c r="U26" s="79" t="s">
        <v>107</v>
      </c>
      <c r="V26" s="80" t="s">
        <v>109</v>
      </c>
      <c r="W26" s="3"/>
      <c r="X26" s="3"/>
      <c r="Y26" s="3"/>
      <c r="Z26" s="3"/>
      <c r="AA26" s="3"/>
      <c r="AB26" s="3"/>
    </row>
    <row r="27" spans="1:28" ht="15" x14ac:dyDescent="0.2">
      <c r="A27" s="3"/>
      <c r="B27" s="81" t="s">
        <v>41</v>
      </c>
      <c r="C27" s="82">
        <f t="array" ref="C27">SUM(IF(('Dotazione per area'!$E$53:$E$67=B27)*('Dotazione per area'!$I$53:$I$67="Ruolo"),1,0))</f>
        <v>0</v>
      </c>
      <c r="D27" s="82">
        <f t="array" ref="D27">SUM(IF(('Dotazione per area'!$E$53:$E$67=B27)*('Dotazione per area'!$I$53:$I$67="Non ruolo"),1,0))</f>
        <v>0</v>
      </c>
      <c r="E27" s="83">
        <f t="shared" ref="E27:E32" si="3">SUM(C27:D27)</f>
        <v>0</v>
      </c>
      <c r="F27" s="85">
        <f ca="1">SUMIF('Dotazione per area'!$E$53:$H$67,B7,'Dotazione per area'!$H$53:$H$67)</f>
        <v>0</v>
      </c>
      <c r="G27" s="85">
        <f ca="1">SUMIF('Dotazione per area'!$E$53:$H$67,B27,'Dotazione per area'!$H$53:$H$67)-SUMIFS('Dotazione per area'!$H$53:$H$67,'Dotazione per area'!$E$53:$E$67,Sintesi!B27,'Dotazione per area'!$J$53:$J$67,"In uscita")</f>
        <v>0</v>
      </c>
      <c r="H27" s="3"/>
      <c r="I27" s="3"/>
      <c r="J27" s="3"/>
      <c r="K27" s="3"/>
      <c r="L27" s="86" t="s">
        <v>47</v>
      </c>
      <c r="M27" s="87">
        <f t="array" ref="M27">SUM(IF(('Dotazione per area'!$E$5:$E$25=L27)*('Dotazione per area'!$I$5:$I$25="Ruolo"),1,0))</f>
        <v>0</v>
      </c>
      <c r="N27" s="87">
        <f t="array" ref="N27">SUM(IF(('Dotazione per area'!$E$5:$E$25=L27)*('Dotazione per area'!$I$5:$I$25="Non ruolo"),1,0))</f>
        <v>0</v>
      </c>
      <c r="O27" s="88">
        <f>SUM(M27:N27)</f>
        <v>0</v>
      </c>
      <c r="P27" s="89">
        <f ca="1">SUMIF('Dotazione per area'!$E$5:$H$25,L27,'Dotazione per area'!$H$5:$H$25)</f>
        <v>0</v>
      </c>
      <c r="Q27" s="90" t="s">
        <v>41</v>
      </c>
      <c r="R27" s="91">
        <f t="array" ref="R27">SUM(IF(('Dotazione per area'!$E$69:$E$70=L27)*('Dotazione per area'!$I$69:$I$70="Ruolo"),1,0))</f>
        <v>0</v>
      </c>
      <c r="S27" s="91">
        <f t="array" ref="S27">SUM(IF(('Dotazione per area'!$E$69:$E$70=L27)*('Dotazione per area'!$I$69:$I$70="Non ruolo"),1,0))</f>
        <v>0</v>
      </c>
      <c r="T27" s="92">
        <f>SUM(R27:S27)</f>
        <v>0</v>
      </c>
      <c r="U27" s="93">
        <f ca="1">SUMIF('Dotazione per area'!$E$69:$H$70,L27,'Dotazione per area'!$H$69:$H$70)</f>
        <v>0</v>
      </c>
      <c r="V27" s="94">
        <f ca="1">SUMIF('Dotazione per area'!$E$69:$H$70,L27,'Dotazione per area'!$H$69:$H$70)-SUMIFS('Dotazione per area'!H69:H70,'Dotazione per area'!E69:E70,"DIR",'Dotazione per area'!J69:J70,"In uscita")</f>
        <v>0</v>
      </c>
      <c r="W27" s="3"/>
      <c r="X27" s="3"/>
      <c r="Y27" s="3"/>
      <c r="Z27" s="3"/>
      <c r="AA27" s="3"/>
      <c r="AB27" s="3"/>
    </row>
    <row r="28" spans="1:28" ht="15" x14ac:dyDescent="0.2">
      <c r="A28" s="3"/>
      <c r="B28" s="81" t="s">
        <v>33</v>
      </c>
      <c r="C28" s="82">
        <f t="array" ref="C28">SUM(IF(('Dotazione per area'!$E$53:$E$67=B28)*('Dotazione per area'!$I$53:$I$67="Ruolo"),1,0))</f>
        <v>1</v>
      </c>
      <c r="D28" s="82">
        <f t="array" ref="D28">SUM(IF(('Dotazione per area'!$E$53:$E$67=B28)*('Dotazione per area'!$I$53:$I$67="Non ruolo"),1,0))</f>
        <v>0</v>
      </c>
      <c r="E28" s="83">
        <f t="shared" si="3"/>
        <v>1</v>
      </c>
      <c r="F28" s="85">
        <f ca="1">SUMIF('Dotazione per area'!$E$53:$H$67,B8,'Dotazione per area'!$H$53:$H$67)</f>
        <v>19982.611080250004</v>
      </c>
      <c r="G28" s="85">
        <f ca="1">SUMIF('Dotazione per area'!$E$53:$H$67,B28,'Dotazione per area'!$H$53:$H$67)-SUMIFS('Dotazione per area'!$H$53:$H$67,'Dotazione per area'!$E$53:$E$67,Sintesi!B28,'Dotazione per area'!$J$53:$J$67,"In uscita")</f>
        <v>19982.611080250004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" x14ac:dyDescent="0.2">
      <c r="A29" s="3"/>
      <c r="B29" s="81" t="s">
        <v>20</v>
      </c>
      <c r="C29" s="82">
        <f t="array" ref="C29">SUM(IF(('Dotazione per area'!$E$53:$E$67=B29)*('Dotazione per area'!$I$53:$I$67="Ruolo"),1,0))</f>
        <v>1</v>
      </c>
      <c r="D29" s="82">
        <f t="array" ref="D29">SUM(IF(('Dotazione per area'!$E$53:$E$67=B29)*('Dotazione per area'!$I$53:$I$67="Non ruolo"),1,0))</f>
        <v>0</v>
      </c>
      <c r="E29" s="83">
        <f t="shared" si="3"/>
        <v>1</v>
      </c>
      <c r="F29" s="85">
        <f ca="1">SUMIF('Dotazione per area'!$E$53:$H$67,B9,'Dotazione per area'!$H$53:$H$67)</f>
        <v>22039.409166666665</v>
      </c>
      <c r="G29" s="85">
        <f ca="1">SUMIF('Dotazione per area'!$E$53:$H$67,B29,'Dotazione per area'!$H$53:$H$67)-SUMIFS('Dotazione per area'!$H$53:$H$67,'Dotazione per area'!$E$53:$E$67,Sintesi!B29,'Dotazione per area'!$J$53:$J$67,"In uscita")</f>
        <v>22039.409166666665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x14ac:dyDescent="0.2">
      <c r="A30" s="3"/>
      <c r="B30" s="81" t="s">
        <v>43</v>
      </c>
      <c r="C30" s="82">
        <f t="array" ref="C30">SUM(IF(('Dotazione per area'!$E$53:$E$67=B30)*('Dotazione per area'!$I$53:$I$67="Ruolo"),1,0))</f>
        <v>1</v>
      </c>
      <c r="D30" s="82">
        <f t="array" ref="D30">SUM(IF(('Dotazione per area'!$E$53:$E$67=B30)*('Dotazione per area'!$I$53:$I$67="Non ruolo"),1,0))</f>
        <v>0</v>
      </c>
      <c r="E30" s="83">
        <f t="shared" si="3"/>
        <v>1</v>
      </c>
      <c r="F30" s="85">
        <f ca="1">SUMIF('Dotazione per area'!$E$53:$H$67,B10,'Dotazione per area'!$H$53:$H$67)</f>
        <v>20652.45</v>
      </c>
      <c r="G30" s="85">
        <f ca="1">SUMIF('Dotazione per area'!$E$53:$H$67,B30,'Dotazione per area'!$H$53:$H$67)-SUMIFS('Dotazione per area'!$H$53:$H$67,'Dotazione per area'!$E$53:$E$67,Sintesi!B30,'Dotazione per area'!$J$53:$J$67,"In uscita")</f>
        <v>20652.45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x14ac:dyDescent="0.2">
      <c r="A31" s="3"/>
      <c r="B31" s="81" t="s">
        <v>44</v>
      </c>
      <c r="C31" s="82">
        <f t="array" ref="C31">SUM(IF(('Dotazione per area'!$E$53:$E$67=B31)*('Dotazione per area'!$I$53:$I$67="Ruolo"),1,0))</f>
        <v>1</v>
      </c>
      <c r="D31" s="82">
        <f t="array" ref="D31">SUM(IF(('Dotazione per area'!$E$53:$E$67=B31)*('Dotazione per area'!$I$53:$I$67="Non ruolo"),1,0))</f>
        <v>0</v>
      </c>
      <c r="E31" s="83">
        <f t="shared" si="3"/>
        <v>1</v>
      </c>
      <c r="F31" s="85">
        <f ca="1">SUMIF('Dotazione per area'!$E$53:$H$67,B11,'Dotazione per area'!$H$53:$H$67)</f>
        <v>16280.106408583333</v>
      </c>
      <c r="G31" s="85">
        <f ca="1">SUMIF('Dotazione per area'!$E$53:$H$67,B31,'Dotazione per area'!$H$53:$H$67)-SUMIFS('Dotazione per area'!$H$53:$H$67,'Dotazione per area'!$E$53:$E$67,Sintesi!B31,'Dotazione per area'!$J$53:$J$67,"In uscita")</f>
        <v>16280.106408583333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x14ac:dyDescent="0.2">
      <c r="A32" s="3"/>
      <c r="B32" s="86" t="s">
        <v>46</v>
      </c>
      <c r="C32" s="82">
        <f t="array" ref="C32">SUM(IF(('Dotazione per area'!$E$53:$E$67=B32)*('Dotazione per area'!$I$53:$I$67="Ruolo"),1,0))</f>
        <v>0</v>
      </c>
      <c r="D32" s="82">
        <f t="array" ref="D32">SUM(IF(('Dotazione per area'!$E$53:$E$67=B32)*('Dotazione per area'!$I$53:$I$67="Non ruolo"),1,0))</f>
        <v>0</v>
      </c>
      <c r="E32" s="88">
        <f t="shared" si="3"/>
        <v>0</v>
      </c>
      <c r="F32" s="85">
        <f ca="1">SUMIF('Dotazione per area'!$E$53:$H$67,B12,'Dotazione per area'!$H$53:$H$67)</f>
        <v>0</v>
      </c>
      <c r="G32" s="85">
        <f ca="1">SUMIF('Dotazione per area'!$E$53:$H$67,B32,'Dotazione per area'!$H$53:$H$67)-SUMIFS('Dotazione per area'!$H$53:$H$67,'Dotazione per area'!$E$53:$E$67,Sintesi!B32,'Dotazione per area'!$J$53:$J$67,"In uscita")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" x14ac:dyDescent="0.25">
      <c r="A33" s="3"/>
      <c r="B33" s="98" t="s">
        <v>111</v>
      </c>
      <c r="C33" s="99">
        <f>SUM(C27:C32)</f>
        <v>4</v>
      </c>
      <c r="D33" s="99">
        <f>SUM(D27:D32)</f>
        <v>0</v>
      </c>
      <c r="E33" s="100">
        <f>SUM(E27:E32)</f>
        <v>4</v>
      </c>
      <c r="F33" s="108">
        <f ca="1">SUM(F27:F32)</f>
        <v>78954.576655500001</v>
      </c>
      <c r="G33" s="102">
        <f ca="1">SUM(G27:G32)</f>
        <v>78954.576655500001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3"/>
      <c r="B34" s="3"/>
      <c r="C34" s="3"/>
      <c r="D34" s="3"/>
      <c r="E34" s="3"/>
      <c r="F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" x14ac:dyDescent="0.2">
      <c r="A35" s="3"/>
      <c r="B35" s="159" t="str">
        <f>'Dotazione per area'!B72&amp;" "&amp;'Dotazione per area'!C72</f>
        <v>Area/Settore VIGILANZA</v>
      </c>
      <c r="C35" s="159"/>
      <c r="D35" s="77"/>
      <c r="E35" s="77"/>
      <c r="F35" s="3"/>
      <c r="H35" s="3"/>
      <c r="I35" s="3"/>
      <c r="J35" s="3"/>
      <c r="K35" s="3"/>
      <c r="L35" s="161" t="s">
        <v>52</v>
      </c>
      <c r="M35" s="161"/>
      <c r="N35" s="161"/>
      <c r="O35" s="161"/>
      <c r="P35" s="161"/>
      <c r="Q35" s="161"/>
      <c r="R35" s="161"/>
      <c r="S35" s="162" t="str">
        <f>B35</f>
        <v>Area/Settore VIGILANZA</v>
      </c>
      <c r="T35" s="162"/>
      <c r="U35" s="162"/>
      <c r="V35" s="162"/>
      <c r="W35" s="3"/>
      <c r="X35" s="3"/>
      <c r="Y35" s="3"/>
      <c r="Z35" s="3"/>
      <c r="AA35" s="3"/>
      <c r="AB35" s="3"/>
    </row>
    <row r="36" spans="1:28" ht="15" x14ac:dyDescent="0.2">
      <c r="A36" s="3"/>
      <c r="B36" s="78" t="s">
        <v>8</v>
      </c>
      <c r="C36" s="78" t="s">
        <v>21</v>
      </c>
      <c r="D36" s="79" t="s">
        <v>42</v>
      </c>
      <c r="E36" s="79" t="s">
        <v>106</v>
      </c>
      <c r="F36" s="79" t="s">
        <v>107</v>
      </c>
      <c r="G36" s="79" t="s">
        <v>109</v>
      </c>
      <c r="H36" s="3"/>
      <c r="I36" s="3"/>
      <c r="J36" s="3"/>
      <c r="K36" s="3"/>
      <c r="L36" s="78" t="s">
        <v>8</v>
      </c>
      <c r="M36" s="78" t="s">
        <v>21</v>
      </c>
      <c r="N36" s="79" t="s">
        <v>42</v>
      </c>
      <c r="O36" s="79" t="s">
        <v>106</v>
      </c>
      <c r="P36" s="79" t="s">
        <v>109</v>
      </c>
      <c r="Q36" s="78" t="s">
        <v>8</v>
      </c>
      <c r="R36" s="79" t="s">
        <v>21</v>
      </c>
      <c r="S36" s="79" t="s">
        <v>42</v>
      </c>
      <c r="T36" s="79" t="s">
        <v>106</v>
      </c>
      <c r="U36" s="79" t="s">
        <v>107</v>
      </c>
      <c r="V36" s="80" t="s">
        <v>109</v>
      </c>
      <c r="W36" s="3"/>
      <c r="X36" s="3"/>
      <c r="Y36" s="3"/>
      <c r="Z36" s="3"/>
      <c r="AA36" s="3"/>
      <c r="AB36" s="3"/>
    </row>
    <row r="37" spans="1:28" ht="15" x14ac:dyDescent="0.2">
      <c r="A37" s="3"/>
      <c r="B37" s="81" t="s">
        <v>41</v>
      </c>
      <c r="C37" s="82">
        <f t="array" ref="C37">SUM(IF(('Dotazione per area'!$E$75:$E$94=B37)*('Dotazione per area'!$I$75:$I$94="Ruolo"),1,0))</f>
        <v>0</v>
      </c>
      <c r="D37" s="82">
        <f t="array" ref="D37">SUM(IF(('Dotazione per area'!$E$75:$E$94=B37)*('Dotazione per area'!$I$75:$I$94="Non ruolo"),1,0))</f>
        <v>0</v>
      </c>
      <c r="E37" s="83">
        <f t="shared" ref="E37:E42" si="4">SUM(C37:D37)</f>
        <v>0</v>
      </c>
      <c r="F37" s="85">
        <f ca="1">SUMIF('Dotazione per area'!$E$75:$H$94,B7,'Dotazione per area'!$H$75:$H$94)</f>
        <v>0</v>
      </c>
      <c r="G37" s="85">
        <f ca="1">SUMIF('Dotazione per area'!$E$75:$H$94,B37,'Dotazione per area'!$H$75:$H$94)-SUMIFS('Dotazione per area'!$H$75:$H$94,'Dotazione per area'!$E$75:$E$94,Sintesi!B37,'Dotazione per area'!$J$75:$J$94,"In uscita")</f>
        <v>0</v>
      </c>
      <c r="H37" s="3"/>
      <c r="I37" s="3"/>
      <c r="J37" s="3"/>
      <c r="K37" s="3"/>
      <c r="L37" s="86" t="s">
        <v>47</v>
      </c>
      <c r="M37" s="87">
        <f t="array" ref="M37">SUM(IF(('Dotazione per area'!$E$5:$E$25=L37)*('Dotazione per area'!$I$5:$I$25="Ruolo"),1,0))</f>
        <v>0</v>
      </c>
      <c r="N37" s="87">
        <f t="array" ref="N37">SUM(IF(('Dotazione per area'!$E$5:$E$25=L37)*('Dotazione per area'!$I$5:$I$25="Non ruolo"),1,0))</f>
        <v>0</v>
      </c>
      <c r="O37" s="88">
        <f>SUM(M37:N37)</f>
        <v>0</v>
      </c>
      <c r="P37" s="89">
        <f ca="1">SUMIF('Dotazione per area'!$E$5:$H$25,L37,'Dotazione per area'!$H$5:$H$25)</f>
        <v>0</v>
      </c>
      <c r="Q37" s="90" t="s">
        <v>41</v>
      </c>
      <c r="R37" s="91">
        <f t="array" ref="R37">SUM(IF(('Dotazione per area'!$E$96:$E$97=L37)*('Dotazione per area'!$I$96:$I$97="Ruolo"),1,0))</f>
        <v>0</v>
      </c>
      <c r="S37" s="91">
        <f t="array" ref="S37">SUM(IF(('Dotazione per area'!$E$96:$E$97=L37)*('Dotazione per area'!$I$96:$I$97="Non ruolo"),1,0))</f>
        <v>0</v>
      </c>
      <c r="T37" s="92">
        <f>SUM(R37:S37)</f>
        <v>0</v>
      </c>
      <c r="U37" s="93">
        <f ca="1">SUMIF('Dotazione per area'!$E$96:$H$97,L37,'Dotazione per area'!$H$96:$H$97)</f>
        <v>0</v>
      </c>
      <c r="V37" s="94">
        <f ca="1">SUMIF('Dotazione per area'!$E$96:$H$97,L37,'Dotazione per area'!$H$96:$H$97)-SUMIFS('Dotazione per area'!H96:H97,'Dotazione per area'!E96:E97,"DIR",'Dotazione per area'!J96:J97,"In uscita")</f>
        <v>0</v>
      </c>
      <c r="W37" s="3"/>
      <c r="X37" s="3"/>
      <c r="Y37" s="3"/>
      <c r="Z37" s="3"/>
      <c r="AA37" s="3"/>
      <c r="AB37" s="3"/>
    </row>
    <row r="38" spans="1:28" ht="15" x14ac:dyDescent="0.2">
      <c r="A38" s="3"/>
      <c r="B38" s="81" t="s">
        <v>33</v>
      </c>
      <c r="C38" s="82">
        <f t="array" ref="C38">SUM(IF(('Dotazione per area'!$E$75:$E$94=B38)*('Dotazione per area'!$I$75:$I$94="Ruolo"),1,0))</f>
        <v>2</v>
      </c>
      <c r="D38" s="82">
        <f t="array" ref="D38">SUM(IF(('Dotazione per area'!$E$75:$E$94=B38)*('Dotazione per area'!$I$75:$I$94="Non ruolo"),1,0))</f>
        <v>0</v>
      </c>
      <c r="E38" s="83">
        <f t="shared" si="4"/>
        <v>2</v>
      </c>
      <c r="F38" s="85">
        <f ca="1">SUMIF('Dotazione per area'!$E$75:$H$94,B8,'Dotazione per area'!$H$75:$H$94)</f>
        <v>29975.115625000002</v>
      </c>
      <c r="G38" s="85">
        <f ca="1">SUMIF('Dotazione per area'!$E$75:$H$94,B38,'Dotazione per area'!$H$75:$H$94)-SUMIFS('Dotazione per area'!$H$75:$H$94,'Dotazione per area'!$E$75:$E$94,Sintesi!B38,'Dotazione per area'!$J$75:$J$94,"In uscita")</f>
        <v>29975.115625000002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" x14ac:dyDescent="0.2">
      <c r="A39" s="3"/>
      <c r="B39" s="81" t="s">
        <v>20</v>
      </c>
      <c r="C39" s="82">
        <f t="array" ref="C39">SUM(IF(('Dotazione per area'!$E$75:$E$94=B39)*('Dotazione per area'!$I$75:$I$94="Ruolo"),1,0))</f>
        <v>4</v>
      </c>
      <c r="D39" s="82">
        <f t="array" ref="D39">SUM(IF(('Dotazione per area'!$E$75:$E$94=B39)*('Dotazione per area'!$I$75:$I$94="Non ruolo"),1,0))</f>
        <v>0</v>
      </c>
      <c r="E39" s="83">
        <f t="shared" si="4"/>
        <v>4</v>
      </c>
      <c r="F39" s="85">
        <f ca="1">SUMIF('Dotazione per area'!$E$75:$H$94,B9,'Dotazione per area'!$H$75:$H$94)</f>
        <v>66118.227499999994</v>
      </c>
      <c r="G39" s="85">
        <f ca="1">SUMIF('Dotazione per area'!$E$75:$H$94,B39,'Dotazione per area'!$H$75:$H$94)-SUMIFS('Dotazione per area'!$H$75:$H$94,'Dotazione per area'!$E$75:$E$94,Sintesi!B39,'Dotazione per area'!$J$75:$J$94,"In uscita")</f>
        <v>66118.227499999994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" x14ac:dyDescent="0.2">
      <c r="A40" s="3"/>
      <c r="B40" s="81" t="s">
        <v>43</v>
      </c>
      <c r="C40" s="82">
        <f t="array" ref="C40">SUM(IF(('Dotazione per area'!$E$75:$E$94=B40)*('Dotazione per area'!$I$75:$I$94="Ruolo"),1,0))</f>
        <v>0</v>
      </c>
      <c r="D40" s="82">
        <f t="array" ref="D40">SUM(IF(('Dotazione per area'!$E$75:$E$94=B40)*('Dotazione per area'!$I$75:$I$94="Non ruolo"),1,0))</f>
        <v>0</v>
      </c>
      <c r="E40" s="83">
        <f t="shared" si="4"/>
        <v>0</v>
      </c>
      <c r="F40" s="85">
        <f ca="1">SUMIF('Dotazione per area'!$E$75:$H$94,B10,'Dotazione per area'!$H$75:$H$94)</f>
        <v>0</v>
      </c>
      <c r="G40" s="85">
        <f ca="1">SUMIF('Dotazione per area'!$E$75:$H$94,B40,'Dotazione per area'!$H$75:$H$94)-SUMIFS('Dotazione per area'!$H$75:$H$94,'Dotazione per area'!$E$75:$E$94,Sintesi!B40,'Dotazione per area'!$J$75:$J$94,"In uscita")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" x14ac:dyDescent="0.2">
      <c r="A41" s="3"/>
      <c r="B41" s="81" t="s">
        <v>44</v>
      </c>
      <c r="C41" s="82">
        <f t="array" ref="C41">SUM(IF(('Dotazione per area'!$E$75:$E$94=B41)*('Dotazione per area'!$I$75:$I$94="Ruolo"),1,0))</f>
        <v>0</v>
      </c>
      <c r="D41" s="82">
        <f t="array" ref="D41">SUM(IF(('Dotazione per area'!$E$75:$E$94=B41)*('Dotazione per area'!$I$75:$I$94="Non ruolo"),1,0))</f>
        <v>0</v>
      </c>
      <c r="E41" s="83">
        <f t="shared" si="4"/>
        <v>0</v>
      </c>
      <c r="F41" s="85">
        <f ca="1">SUMIF('Dotazione per area'!$E$75:$H$94,B11,'Dotazione per area'!$H$75:$H$94)</f>
        <v>0</v>
      </c>
      <c r="G41" s="85">
        <f ca="1">SUMIF('Dotazione per area'!$E$75:$H$94,B41,'Dotazione per area'!$H$75:$H$94)-SUMIFS('Dotazione per area'!$H$75:$H$94,'Dotazione per area'!$E$75:$E$94,Sintesi!B41,'Dotazione per area'!$J$75:$J$94,"In uscita")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" x14ac:dyDescent="0.2">
      <c r="A42" s="3"/>
      <c r="B42" s="86" t="s">
        <v>46</v>
      </c>
      <c r="C42" s="82">
        <f t="array" ref="C42">SUM(IF(('Dotazione per area'!$E$75:$E$94=B42)*('Dotazione per area'!$I$75:$I$94="Ruolo"),1,0))</f>
        <v>0</v>
      </c>
      <c r="D42" s="82">
        <f t="array" ref="D42">SUM(IF(('Dotazione per area'!$E$75:$E$94=B42)*('Dotazione per area'!$I$75:$I$94="Non ruolo"),1,0))</f>
        <v>0</v>
      </c>
      <c r="E42" s="88">
        <f t="shared" si="4"/>
        <v>0</v>
      </c>
      <c r="F42" s="85">
        <f ca="1">SUMIF('Dotazione per area'!$E$75:$H$94,B12,'Dotazione per area'!$H$75:$H$94)</f>
        <v>0</v>
      </c>
      <c r="G42" s="85">
        <f ca="1">SUMIF('Dotazione per area'!$E$75:$H$94,B42,'Dotazione per area'!$H$75:$H$94)-SUMIFS('Dotazione per area'!$H$75:$H$94,'Dotazione per area'!$E$75:$E$94,Sintesi!B42,'Dotazione per area'!$J$75:$J$94,"In uscita")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" x14ac:dyDescent="0.25">
      <c r="A43" s="3"/>
      <c r="B43" s="98" t="s">
        <v>111</v>
      </c>
      <c r="C43" s="99">
        <f>SUM(C37:C42)</f>
        <v>6</v>
      </c>
      <c r="D43" s="99">
        <f>SUM(D37:D42)</f>
        <v>0</v>
      </c>
      <c r="E43" s="100">
        <f>SUM(E37:E42)</f>
        <v>6</v>
      </c>
      <c r="F43" s="108">
        <f ca="1">SUM(F37:F42)</f>
        <v>96093.343124999999</v>
      </c>
      <c r="G43" s="102">
        <f ca="1">SUM(G37:G42)</f>
        <v>96093.343124999999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3"/>
      <c r="B44" s="3"/>
      <c r="C44" s="3"/>
      <c r="D44" s="3"/>
      <c r="E44" s="3"/>
      <c r="F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" x14ac:dyDescent="0.2">
      <c r="A45" s="3"/>
      <c r="B45" s="159" t="str">
        <f>'Dotazione per area'!B99&amp;" "&amp;'Dotazione per area'!C99</f>
        <v>Area/Settore URBANISTICA</v>
      </c>
      <c r="C45" s="159"/>
      <c r="D45" s="77"/>
      <c r="E45" s="77"/>
      <c r="F45" s="3"/>
      <c r="H45" s="3"/>
      <c r="I45" s="3"/>
      <c r="J45" s="3"/>
      <c r="K45" s="3"/>
      <c r="L45" s="161" t="s">
        <v>52</v>
      </c>
      <c r="M45" s="161"/>
      <c r="N45" s="161"/>
      <c r="O45" s="161"/>
      <c r="P45" s="161"/>
      <c r="Q45" s="161"/>
      <c r="R45" s="161"/>
      <c r="S45" s="162" t="str">
        <f>B45</f>
        <v>Area/Settore URBANISTICA</v>
      </c>
      <c r="T45" s="162"/>
      <c r="U45" s="162"/>
      <c r="V45" s="162"/>
      <c r="W45" s="3"/>
      <c r="X45" s="3"/>
      <c r="Y45" s="3"/>
      <c r="Z45" s="3"/>
      <c r="AA45" s="3"/>
      <c r="AB45" s="3"/>
    </row>
    <row r="46" spans="1:28" ht="15" x14ac:dyDescent="0.2">
      <c r="A46" s="3"/>
      <c r="B46" s="78" t="s">
        <v>8</v>
      </c>
      <c r="C46" s="78" t="s">
        <v>21</v>
      </c>
      <c r="D46" s="79" t="s">
        <v>42</v>
      </c>
      <c r="E46" s="79" t="s">
        <v>106</v>
      </c>
      <c r="F46" s="79" t="s">
        <v>107</v>
      </c>
      <c r="G46" s="79" t="s">
        <v>109</v>
      </c>
      <c r="H46" s="3"/>
      <c r="I46" s="3"/>
      <c r="J46" s="3"/>
      <c r="K46" s="3"/>
      <c r="L46" s="78" t="s">
        <v>8</v>
      </c>
      <c r="M46" s="78" t="s">
        <v>21</v>
      </c>
      <c r="N46" s="79" t="s">
        <v>42</v>
      </c>
      <c r="O46" s="79" t="s">
        <v>106</v>
      </c>
      <c r="P46" s="79" t="s">
        <v>109</v>
      </c>
      <c r="Q46" s="78" t="s">
        <v>8</v>
      </c>
      <c r="R46" s="79" t="s">
        <v>21</v>
      </c>
      <c r="S46" s="79" t="s">
        <v>42</v>
      </c>
      <c r="T46" s="79" t="s">
        <v>106</v>
      </c>
      <c r="U46" s="79" t="s">
        <v>107</v>
      </c>
      <c r="V46" s="80" t="s">
        <v>109</v>
      </c>
      <c r="W46" s="3"/>
      <c r="X46" s="3"/>
      <c r="Y46" s="3"/>
      <c r="Z46" s="3"/>
      <c r="AA46" s="3"/>
      <c r="AB46" s="3"/>
    </row>
    <row r="47" spans="1:28" ht="15" x14ac:dyDescent="0.2">
      <c r="A47" s="3"/>
      <c r="B47" s="81" t="s">
        <v>41</v>
      </c>
      <c r="C47" s="82">
        <f t="array" ref="C47">SUM(IF(('Dotazione per area'!$E$102:$E$121=B47)*('Dotazione per area'!$I$102:$I$121="Ruolo"),1,0))</f>
        <v>1</v>
      </c>
      <c r="D47" s="82">
        <f t="array" ref="D47">SUM(IF(('Dotazione per area'!$E$102:$E$121=B47)*('Dotazione per area'!$I$102:$I$121="Non ruolo"),1,0))</f>
        <v>0</v>
      </c>
      <c r="E47" s="83">
        <f t="shared" ref="E47:E52" si="5">SUM(C47:D47)</f>
        <v>1</v>
      </c>
      <c r="F47" s="85">
        <f ca="1">SUMIF('Dotazione per area'!$E$102:$H$121,B7,'Dotazione per area'!$H$102:$H$121)</f>
        <v>27572.848333333335</v>
      </c>
      <c r="G47" s="85">
        <f ca="1">SUMIF('Dotazione per area'!$E$102:$H$121,B47,'Dotazione per area'!$H$102:$H$121)-SUMIFS('Dotazione per area'!$H$102:$H$121,'Dotazione per area'!$E$102:$E$121,Sintesi!B47,'Dotazione per area'!$J$102:$J$121,"In uscita")</f>
        <v>27572.848333333335</v>
      </c>
      <c r="H47" s="3"/>
      <c r="I47" s="3"/>
      <c r="J47" s="3"/>
      <c r="K47" s="3"/>
      <c r="L47" s="86" t="s">
        <v>47</v>
      </c>
      <c r="M47" s="87">
        <f t="array" ref="M47">SUM(IF(('Dotazione per area'!$E$5:$E$25=L47)*('Dotazione per area'!$I$5:$I$25="Ruolo"),1,0))</f>
        <v>0</v>
      </c>
      <c r="N47" s="87">
        <f t="array" ref="N47">SUM(IF(('Dotazione per area'!$E$5:$E$25=L47)*('Dotazione per area'!$I$5:$I$25="Non ruolo"),1,0))</f>
        <v>0</v>
      </c>
      <c r="O47" s="88">
        <f>SUM(M47:N47)</f>
        <v>0</v>
      </c>
      <c r="P47" s="89">
        <f ca="1">SUMIF('Dotazione per area'!$E$5:$H$25,L47,'Dotazione per area'!$H$5:$H$25)</f>
        <v>0</v>
      </c>
      <c r="Q47" s="90" t="s">
        <v>41</v>
      </c>
      <c r="R47" s="91">
        <f t="array" ref="R47">SUM(IF(('Dotazione per area'!$E$123:$E$124=L47)*('Dotazione per area'!$I$123:$I$124="Ruolo"),1,0))</f>
        <v>0</v>
      </c>
      <c r="S47" s="91">
        <f t="array" ref="S47">SUM(IF(('Dotazione per area'!$E$123:$E$124=L47)*('Dotazione per area'!$I$123:$I$124="Non ruolo"),1,0))</f>
        <v>0</v>
      </c>
      <c r="T47" s="92">
        <f>SUM(R47:S47)</f>
        <v>0</v>
      </c>
      <c r="U47" s="93">
        <f ca="1">SUMIF('Dotazione per area'!$E$123:$H$124,L47,'Dotazione per area'!$H$123:$H$124)</f>
        <v>0</v>
      </c>
      <c r="V47" s="94">
        <f ca="1">SUMIF('Dotazione per area'!$E$123:$H$124,L47,'Dotazione per area'!$H$123:$H$124)-SUMIFS('Dotazione per area'!H123:H124,'Dotazione per area'!E123:E124,"DIR",'Dotazione per area'!J123:J124,"In uscita")</f>
        <v>0</v>
      </c>
      <c r="W47" s="3"/>
      <c r="X47" s="3"/>
      <c r="Y47" s="3"/>
      <c r="Z47" s="3"/>
      <c r="AA47" s="3"/>
      <c r="AB47" s="3"/>
    </row>
    <row r="48" spans="1:28" ht="15" x14ac:dyDescent="0.2">
      <c r="A48" s="3"/>
      <c r="B48" s="81" t="s">
        <v>33</v>
      </c>
      <c r="C48" s="82">
        <f t="array" ref="C48">SUM(IF(('Dotazione per area'!$E$102:$E$121=B48)*('Dotazione per area'!$I$102:$I$121="Ruolo"),1,0))</f>
        <v>1</v>
      </c>
      <c r="D48" s="82">
        <f t="array" ref="D48">SUM(IF(('Dotazione per area'!$E$102:$E$121=B48)*('Dotazione per area'!$I$102:$I$121="Non ruolo"),1,0))</f>
        <v>0</v>
      </c>
      <c r="E48" s="83">
        <f t="shared" si="5"/>
        <v>1</v>
      </c>
      <c r="F48" s="85">
        <f ca="1">SUMIF('Dotazione per area'!$E$102:$H$121,B8,'Dotazione per area'!$H$102:$H$121)</f>
        <v>23980.092500000002</v>
      </c>
      <c r="G48" s="85">
        <f ca="1">SUMIF('Dotazione per area'!$E$102:$H$121,B48,'Dotazione per area'!$H$102:$H$121)-SUMIFS('Dotazione per area'!$H$102:$H$121,'Dotazione per area'!$E$102:$E$121,Sintesi!B48,'Dotazione per area'!$J$102:$J$121,"In uscita")</f>
        <v>23980.092500000002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" x14ac:dyDescent="0.2">
      <c r="A49" s="3"/>
      <c r="B49" s="81" t="s">
        <v>20</v>
      </c>
      <c r="C49" s="82">
        <f t="array" ref="C49">SUM(IF(('Dotazione per area'!$E$102:$E$121=B49)*('Dotazione per area'!$I$102:$I$121="Ruolo"),1,0))</f>
        <v>0</v>
      </c>
      <c r="D49" s="82">
        <f t="array" ref="D49">SUM(IF(('Dotazione per area'!$E$102:$E$121=B49)*('Dotazione per area'!$I$102:$I$121="Non ruolo"),1,0))</f>
        <v>0</v>
      </c>
      <c r="E49" s="83">
        <f t="shared" si="5"/>
        <v>0</v>
      </c>
      <c r="F49" s="85">
        <f ca="1">SUMIF('Dotazione per area'!$E$102:$H$121,B9,'Dotazione per area'!$H$102:$H$121)</f>
        <v>0</v>
      </c>
      <c r="G49" s="85">
        <f ca="1">SUMIF('Dotazione per area'!$E$102:$H$121,B49,'Dotazione per area'!$H$102:$H$121)-SUMIFS('Dotazione per area'!$H$102:$H$121,'Dotazione per area'!$E$102:$E$121,Sintesi!B49,'Dotazione per area'!$J$102:$J$121,"In uscita")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" x14ac:dyDescent="0.2">
      <c r="A50" s="3"/>
      <c r="B50" s="81" t="s">
        <v>43</v>
      </c>
      <c r="C50" s="82">
        <f t="array" ref="C50">SUM(IF(('Dotazione per area'!$E$102:$E$121=B50)*('Dotazione per area'!$I$102:$I$121="Ruolo"),1,0))</f>
        <v>0</v>
      </c>
      <c r="D50" s="82">
        <f t="array" ref="D50">SUM(IF(('Dotazione per area'!$E$102:$E$121=B50)*('Dotazione per area'!$I$102:$I$121="Non ruolo"),1,0))</f>
        <v>0</v>
      </c>
      <c r="E50" s="83">
        <f t="shared" si="5"/>
        <v>0</v>
      </c>
      <c r="F50" s="85">
        <f ca="1">SUMIF('Dotazione per area'!$E$102:$H$121,B10,'Dotazione per area'!$H$102:$H$121)</f>
        <v>0</v>
      </c>
      <c r="G50" s="85">
        <f ca="1">SUMIF('Dotazione per area'!$E$102:$H$121,B50,'Dotazione per area'!$H$102:$H$121)-SUMIFS('Dotazione per area'!$H$102:$H$121,'Dotazione per area'!$E$102:$E$121,Sintesi!B50,'Dotazione per area'!$J$102:$J$121,"In uscita")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" x14ac:dyDescent="0.2">
      <c r="A51" s="3"/>
      <c r="B51" s="81" t="s">
        <v>44</v>
      </c>
      <c r="C51" s="82">
        <f t="array" ref="C51">SUM(IF(('Dotazione per area'!$E$102:$E$121=B51)*('Dotazione per area'!$I$102:$I$121="Ruolo"),1,0))</f>
        <v>0</v>
      </c>
      <c r="D51" s="82">
        <f t="array" ref="D51">SUM(IF(('Dotazione per area'!$E$102:$E$121=B51)*('Dotazione per area'!$I$102:$I$121="Non ruolo"),1,0))</f>
        <v>0</v>
      </c>
      <c r="E51" s="83">
        <f t="shared" si="5"/>
        <v>0</v>
      </c>
      <c r="F51" s="85">
        <f ca="1">SUMIF('Dotazione per area'!$E$102:$H$121,B11,'Dotazione per area'!$H$102:$H$121)</f>
        <v>0</v>
      </c>
      <c r="G51" s="85">
        <f ca="1">SUMIF('Dotazione per area'!$E$102:$H$121,B51,'Dotazione per area'!$H$102:$H$121)-SUMIFS('Dotazione per area'!$H$102:$H$121,'Dotazione per area'!$E$102:$E$121,Sintesi!B51,'Dotazione per area'!$J$102:$J$121,"In uscita")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" x14ac:dyDescent="0.2">
      <c r="A52" s="3"/>
      <c r="B52" s="86" t="s">
        <v>46</v>
      </c>
      <c r="C52" s="82">
        <f t="array" ref="C52">SUM(IF(('Dotazione per area'!$E$102:$E$121=B52)*('Dotazione per area'!$I$102:$I$121="Ruolo"),1,0))</f>
        <v>0</v>
      </c>
      <c r="D52" s="82">
        <f t="array" ref="D52">SUM(IF(('Dotazione per area'!$E$102:$E$121=B52)*('Dotazione per area'!$I$102:$I$121="Non ruolo"),1,0))</f>
        <v>0</v>
      </c>
      <c r="E52" s="88">
        <f t="shared" si="5"/>
        <v>0</v>
      </c>
      <c r="F52" s="85">
        <f ca="1">SUMIF('Dotazione per area'!$E$102:$H$121,B12,'Dotazione per area'!$H$102:$H$121)</f>
        <v>0</v>
      </c>
      <c r="G52" s="85">
        <f ca="1">SUMIF('Dotazione per area'!$E$102:$H$121,B52,'Dotazione per area'!$H$102:$H$121)-SUMIFS('Dotazione per area'!$H$102:$H$121,'Dotazione per area'!$E$102:$E$121,Sintesi!B52,'Dotazione per area'!$J$102:$J$121,"In uscita")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" x14ac:dyDescent="0.25">
      <c r="A53" s="3"/>
      <c r="B53" s="98" t="s">
        <v>111</v>
      </c>
      <c r="C53" s="99">
        <f>SUM(C47:C52)</f>
        <v>2</v>
      </c>
      <c r="D53" s="99">
        <f>SUM(D47:D52)</f>
        <v>0</v>
      </c>
      <c r="E53" s="100">
        <f>SUM(E47:E52)</f>
        <v>2</v>
      </c>
      <c r="F53" s="108">
        <f ca="1">SUM(F47:F52)</f>
        <v>51552.940833333341</v>
      </c>
      <c r="G53" s="102">
        <f ca="1">SUM(G47:G52)</f>
        <v>51552.940833333341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3"/>
      <c r="B54" s="3"/>
      <c r="C54" s="3"/>
      <c r="D54" s="3"/>
      <c r="E54" s="3"/>
      <c r="F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" x14ac:dyDescent="0.2">
      <c r="A55" s="3"/>
      <c r="B55" s="159" t="str">
        <f>'Dotazione per area'!B126&amp;" "&amp;'Dotazione per area'!C126</f>
        <v>Area/Settore SERVIZI SOCIALI</v>
      </c>
      <c r="C55" s="159"/>
      <c r="D55" s="77"/>
      <c r="E55" s="77"/>
      <c r="F55" s="3"/>
      <c r="H55" s="3"/>
      <c r="I55" s="3"/>
      <c r="J55" s="3"/>
      <c r="K55" s="3"/>
      <c r="L55" s="161" t="s">
        <v>52</v>
      </c>
      <c r="M55" s="161"/>
      <c r="N55" s="161"/>
      <c r="O55" s="161"/>
      <c r="P55" s="161"/>
      <c r="Q55" s="161"/>
      <c r="R55" s="161"/>
      <c r="S55" s="162" t="str">
        <f>B55</f>
        <v>Area/Settore SERVIZI SOCIALI</v>
      </c>
      <c r="T55" s="162"/>
      <c r="U55" s="162"/>
      <c r="V55" s="162"/>
      <c r="W55" s="3"/>
      <c r="X55" s="3"/>
      <c r="Y55" s="3"/>
      <c r="Z55" s="3"/>
      <c r="AA55" s="3"/>
      <c r="AB55" s="3"/>
    </row>
    <row r="56" spans="1:28" ht="15" x14ac:dyDescent="0.2">
      <c r="A56" s="3"/>
      <c r="B56" s="78" t="s">
        <v>8</v>
      </c>
      <c r="C56" s="78" t="s">
        <v>21</v>
      </c>
      <c r="D56" s="79" t="s">
        <v>42</v>
      </c>
      <c r="E56" s="79" t="s">
        <v>106</v>
      </c>
      <c r="F56" s="79" t="s">
        <v>107</v>
      </c>
      <c r="G56" s="79" t="s">
        <v>109</v>
      </c>
      <c r="H56" s="3"/>
      <c r="I56" s="3"/>
      <c r="J56" s="3"/>
      <c r="K56" s="3"/>
      <c r="L56" s="78" t="s">
        <v>8</v>
      </c>
      <c r="M56" s="78" t="s">
        <v>21</v>
      </c>
      <c r="N56" s="79" t="s">
        <v>42</v>
      </c>
      <c r="O56" s="79" t="s">
        <v>106</v>
      </c>
      <c r="P56" s="79" t="s">
        <v>109</v>
      </c>
      <c r="Q56" s="78" t="s">
        <v>8</v>
      </c>
      <c r="R56" s="79" t="s">
        <v>21</v>
      </c>
      <c r="S56" s="79" t="s">
        <v>42</v>
      </c>
      <c r="T56" s="79" t="s">
        <v>106</v>
      </c>
      <c r="U56" s="79" t="s">
        <v>107</v>
      </c>
      <c r="V56" s="80" t="s">
        <v>109</v>
      </c>
      <c r="W56" s="3"/>
      <c r="X56" s="3"/>
      <c r="Y56" s="3"/>
      <c r="Z56" s="3"/>
      <c r="AA56" s="3"/>
      <c r="AB56" s="3"/>
    </row>
    <row r="57" spans="1:28" ht="15" x14ac:dyDescent="0.2">
      <c r="A57" s="3"/>
      <c r="B57" s="81" t="s">
        <v>41</v>
      </c>
      <c r="C57" s="82">
        <f t="array" ref="C57">SUM(IF(('Dotazione per area'!$E$129:$E$148=B57)*('Dotazione per area'!$I$129:$I$148="Ruolo"),1,0))</f>
        <v>0</v>
      </c>
      <c r="D57" s="82">
        <f t="array" ref="D57">SUM(IF(('Dotazione per area'!$E$129:$E$148=B57)*('Dotazione per area'!$I$129:$I$148="Non ruolo"),1,0))</f>
        <v>0</v>
      </c>
      <c r="E57" s="83">
        <f t="shared" ref="E57:E62" si="6">SUM(C57:D57)</f>
        <v>0</v>
      </c>
      <c r="F57" s="85">
        <f ca="1">SUMIF('Dotazione per area'!$E$129:$H$148,B7,'Dotazione per area'!$H$129:$H$148)</f>
        <v>0</v>
      </c>
      <c r="G57" s="85">
        <f ca="1">SUMIF('Dotazione per area'!$E$129:$H$148,B57,'Dotazione per area'!$H$129:$H$148)-SUMIFS('Dotazione per area'!$H$129:$H$148,'Dotazione per area'!$E$129:$E$148,Sintesi!B57,'Dotazione per area'!$J$129:$J$148,"In uscita")</f>
        <v>0</v>
      </c>
      <c r="H57" s="3"/>
      <c r="I57" s="3"/>
      <c r="J57" s="3"/>
      <c r="K57" s="3"/>
      <c r="L57" s="86" t="s">
        <v>47</v>
      </c>
      <c r="M57" s="87">
        <f t="array" ref="M57">SUM(IF(('Dotazione per area'!$E$5:$E$25=L57)*('Dotazione per area'!$I$5:$I$25="Ruolo"),1,0))</f>
        <v>0</v>
      </c>
      <c r="N57" s="87">
        <f t="array" ref="N57">SUM(IF(('Dotazione per area'!$E$5:$E$25=L57)*('Dotazione per area'!$I$5:$I$25="Non ruolo"),1,0))</f>
        <v>0</v>
      </c>
      <c r="O57" s="88">
        <f>SUM(M57:N57)</f>
        <v>0</v>
      </c>
      <c r="P57" s="89">
        <f ca="1">SUMIF('Dotazione per area'!$E$5:$H$25,L57,'Dotazione per area'!$H$5:$H$25)</f>
        <v>0</v>
      </c>
      <c r="Q57" s="90" t="s">
        <v>41</v>
      </c>
      <c r="R57" s="91">
        <f t="array" ref="R57">SUM(IF(('Dotazione per area'!$E$150:$E$151=L57)*('Dotazione per area'!$I$150:$I$151="Ruolo"),1,0))</f>
        <v>0</v>
      </c>
      <c r="S57" s="91">
        <f t="array" ref="S57">SUM(IF(('Dotazione per area'!$E$150:$E$151=L57)*('Dotazione per area'!$I$150:$I$151="Non ruolo"),1,0))</f>
        <v>0</v>
      </c>
      <c r="T57" s="92">
        <f>SUM(R57:S57)</f>
        <v>0</v>
      </c>
      <c r="U57" s="93">
        <f ca="1">SUMIF('Dotazione per area'!$E$150:$H$151,L57,'Dotazione per area'!$H$150:$H$151)</f>
        <v>0</v>
      </c>
      <c r="V57" s="94">
        <f ca="1">SUMIF('Dotazione per area'!$E$150:$H$151,L57,'Dotazione per area'!$H$150:$H$151)-SUMIFS('Dotazione per area'!H150:H151,'Dotazione per area'!E150:E151,"DIR",'Dotazione per area'!J150:J151,"In uscita")</f>
        <v>0</v>
      </c>
      <c r="W57" s="3"/>
      <c r="X57" s="3"/>
      <c r="Y57" s="3"/>
      <c r="Z57" s="3"/>
      <c r="AA57" s="3"/>
      <c r="AB57" s="3"/>
    </row>
    <row r="58" spans="1:28" ht="15" x14ac:dyDescent="0.2">
      <c r="A58" s="3"/>
      <c r="B58" s="81" t="s">
        <v>33</v>
      </c>
      <c r="C58" s="82">
        <f t="array" ref="C58">SUM(IF(('Dotazione per area'!$E$129:$E$148=B58)*('Dotazione per area'!$I$129:$I$148="Ruolo"),1,0))</f>
        <v>2</v>
      </c>
      <c r="D58" s="82">
        <f t="array" ref="D58">SUM(IF(('Dotazione per area'!$E$129:$E$148=B58)*('Dotazione per area'!$I$129:$I$148="Non ruolo"),1,0))</f>
        <v>0</v>
      </c>
      <c r="E58" s="83">
        <f t="shared" si="6"/>
        <v>2</v>
      </c>
      <c r="F58" s="85">
        <f ca="1">SUMIF('Dotazione per area'!$E$129:$H$148,B8,'Dotazione per area'!$H$129:$H$148)</f>
        <v>47960.185000000005</v>
      </c>
      <c r="G58" s="85">
        <f ca="1">SUMIF('Dotazione per area'!$E$129:$H$148,B58,'Dotazione per area'!$H$129:$H$148)-SUMIFS('Dotazione per area'!$H$129:$H$148,'Dotazione per area'!$E$129:$E$148,Sintesi!B58,'Dotazione per area'!$J$129:$J$148,"In uscita")</f>
        <v>47960.185000000005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" x14ac:dyDescent="0.2">
      <c r="A59" s="3"/>
      <c r="B59" s="81" t="s">
        <v>20</v>
      </c>
      <c r="C59" s="82">
        <f t="array" ref="C59">SUM(IF(('Dotazione per area'!$E$129:$E$148=B59)*('Dotazione per area'!$I$129:$I$148="Ruolo"),1,0))</f>
        <v>0</v>
      </c>
      <c r="D59" s="82">
        <f t="array" ref="D59">SUM(IF(('Dotazione per area'!$E$129:$E$148=B59)*('Dotazione per area'!$I$129:$I$148="Non ruolo"),1,0))</f>
        <v>0</v>
      </c>
      <c r="E59" s="83">
        <f t="shared" si="6"/>
        <v>0</v>
      </c>
      <c r="F59" s="85">
        <f ca="1">SUMIF('Dotazione per area'!$E$129:$H$148,B9,'Dotazione per area'!$H$129:$H$148)</f>
        <v>0</v>
      </c>
      <c r="G59" s="85">
        <f ca="1">SUMIF('Dotazione per area'!$E$129:$H$148,B59,'Dotazione per area'!$H$129:$H$148)-SUMIFS('Dotazione per area'!$H$129:$H$148,'Dotazione per area'!$E$129:$E$148,Sintesi!B59,'Dotazione per area'!$J$129:$J$148,"In uscita")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" x14ac:dyDescent="0.2">
      <c r="A60" s="3"/>
      <c r="B60" s="81" t="s">
        <v>43</v>
      </c>
      <c r="C60" s="82">
        <f t="array" ref="C60">SUM(IF(('Dotazione per area'!$E$129:$E$148=B60)*('Dotazione per area'!$I$129:$I$148="Ruolo"),1,0))</f>
        <v>0</v>
      </c>
      <c r="D60" s="82">
        <f t="array" ref="D60">SUM(IF(('Dotazione per area'!$E$129:$E$148=B60)*('Dotazione per area'!$I$129:$I$148="Non ruolo"),1,0))</f>
        <v>0</v>
      </c>
      <c r="E60" s="83">
        <f t="shared" si="6"/>
        <v>0</v>
      </c>
      <c r="F60" s="85">
        <f ca="1">SUMIF('Dotazione per area'!$E$129:$H$148,B10,'Dotazione per area'!$H$129:$H$148)</f>
        <v>0</v>
      </c>
      <c r="G60" s="85">
        <f ca="1">SUMIF('Dotazione per area'!$E$129:$H$148,B60,'Dotazione per area'!$H$129:$H$148)-SUMIFS('Dotazione per area'!$H$129:$H$148,'Dotazione per area'!$E$129:$E$148,Sintesi!B60,'Dotazione per area'!$J$129:$J$148,"In uscita")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" x14ac:dyDescent="0.2">
      <c r="A61" s="3"/>
      <c r="B61" s="81" t="s">
        <v>44</v>
      </c>
      <c r="C61" s="82">
        <f t="array" ref="C61">SUM(IF(('Dotazione per area'!$E$129:$E$148=B61)*('Dotazione per area'!$I$129:$I$148="Ruolo"),1,0))</f>
        <v>0</v>
      </c>
      <c r="D61" s="82">
        <f t="array" ref="D61">SUM(IF(('Dotazione per area'!$E$129:$E$148=B61)*('Dotazione per area'!$I$129:$I$148="Non ruolo"),1,0))</f>
        <v>0</v>
      </c>
      <c r="E61" s="83">
        <f t="shared" si="6"/>
        <v>0</v>
      </c>
      <c r="F61" s="85">
        <f ca="1">SUMIF('Dotazione per area'!$E$129:$H$148,B11,'Dotazione per area'!$H$129:$H$148)</f>
        <v>0</v>
      </c>
      <c r="G61" s="85">
        <f ca="1">SUMIF('Dotazione per area'!$E$129:$H$148,B61,'Dotazione per area'!$H$129:$H$148)-SUMIFS('Dotazione per area'!$H$129:$H$148,'Dotazione per area'!$E$129:$E$148,Sintesi!B61,'Dotazione per area'!$J$129:$J$148,"In uscita")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" x14ac:dyDescent="0.2">
      <c r="A62" s="3"/>
      <c r="B62" s="86" t="s">
        <v>46</v>
      </c>
      <c r="C62" s="82">
        <f t="array" ref="C62">SUM(IF(('Dotazione per area'!$E$129:$E$148=B62)*('Dotazione per area'!$I$129:$I$148="Ruolo"),1,0))</f>
        <v>0</v>
      </c>
      <c r="D62" s="82">
        <f t="array" ref="D62">SUM(IF(('Dotazione per area'!$E$129:$E$148=B62)*('Dotazione per area'!$I$129:$I$148="Non ruolo"),1,0))</f>
        <v>0</v>
      </c>
      <c r="E62" s="88">
        <f t="shared" si="6"/>
        <v>0</v>
      </c>
      <c r="F62" s="85">
        <f ca="1">SUMIF('Dotazione per area'!$E$129:$H$148,B12,'Dotazione per area'!$H$129:$H$148)</f>
        <v>0</v>
      </c>
      <c r="G62" s="85">
        <f ca="1">SUMIF('Dotazione per area'!$E$129:$H$148,B62,'Dotazione per area'!$H$129:$H$148)-SUMIFS('Dotazione per area'!$H$129:$H$148,'Dotazione per area'!$E$129:$E$148,Sintesi!B62,'Dotazione per area'!$J$129:$J$148,"In uscita")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" x14ac:dyDescent="0.25">
      <c r="A63" s="3"/>
      <c r="B63" s="98" t="s">
        <v>111</v>
      </c>
      <c r="C63" s="99">
        <f>SUM(C57:C62)</f>
        <v>2</v>
      </c>
      <c r="D63" s="99">
        <f>SUM(D57:D62)</f>
        <v>0</v>
      </c>
      <c r="E63" s="100">
        <f>SUM(E57:E62)</f>
        <v>2</v>
      </c>
      <c r="F63" s="108">
        <f ca="1">SUM(F57:F62)</f>
        <v>47960.185000000005</v>
      </c>
      <c r="G63" s="102">
        <f ca="1">SUM(G57:G62)</f>
        <v>47960.185000000005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3"/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" x14ac:dyDescent="0.2">
      <c r="A65" s="3"/>
      <c r="B65" s="159" t="str">
        <f>'Dotazione per area'!B153&amp;" "&amp;'Dotazione per area'!C153</f>
        <v>Area/Settore AFFARI GENERALI</v>
      </c>
      <c r="C65" s="159"/>
      <c r="D65" s="77"/>
      <c r="E65" s="77"/>
      <c r="F65" s="3"/>
      <c r="H65" s="3"/>
      <c r="I65" s="3"/>
      <c r="J65" s="3"/>
      <c r="K65" s="3"/>
      <c r="L65" s="161" t="s">
        <v>52</v>
      </c>
      <c r="M65" s="161"/>
      <c r="N65" s="161"/>
      <c r="O65" s="161"/>
      <c r="P65" s="161"/>
      <c r="Q65" s="161"/>
      <c r="R65" s="161"/>
      <c r="S65" s="162" t="str">
        <f>B65</f>
        <v>Area/Settore AFFARI GENERALI</v>
      </c>
      <c r="T65" s="162"/>
      <c r="U65" s="162"/>
      <c r="V65" s="162"/>
      <c r="W65" s="3"/>
      <c r="X65" s="3"/>
      <c r="Y65" s="3"/>
      <c r="Z65" s="3"/>
      <c r="AA65" s="3"/>
      <c r="AB65" s="3"/>
    </row>
    <row r="66" spans="1:28" ht="15" x14ac:dyDescent="0.2">
      <c r="A66" s="3"/>
      <c r="B66" s="78" t="s">
        <v>8</v>
      </c>
      <c r="C66" s="78" t="s">
        <v>21</v>
      </c>
      <c r="D66" s="79" t="s">
        <v>42</v>
      </c>
      <c r="E66" s="79" t="s">
        <v>106</v>
      </c>
      <c r="F66" s="79" t="s">
        <v>107</v>
      </c>
      <c r="G66" s="79" t="s">
        <v>109</v>
      </c>
      <c r="H66" s="3"/>
      <c r="I66" s="3"/>
      <c r="J66" s="3"/>
      <c r="K66" s="3"/>
      <c r="L66" s="78" t="s">
        <v>8</v>
      </c>
      <c r="M66" s="78" t="s">
        <v>21</v>
      </c>
      <c r="N66" s="79" t="s">
        <v>42</v>
      </c>
      <c r="O66" s="79" t="s">
        <v>106</v>
      </c>
      <c r="P66" s="79" t="s">
        <v>109</v>
      </c>
      <c r="Q66" s="78" t="s">
        <v>8</v>
      </c>
      <c r="R66" s="79" t="s">
        <v>21</v>
      </c>
      <c r="S66" s="79" t="s">
        <v>42</v>
      </c>
      <c r="T66" s="79" t="s">
        <v>106</v>
      </c>
      <c r="U66" s="79" t="s">
        <v>107</v>
      </c>
      <c r="V66" s="80" t="s">
        <v>109</v>
      </c>
      <c r="W66" s="3"/>
      <c r="X66" s="3"/>
      <c r="Y66" s="3"/>
      <c r="Z66" s="3"/>
      <c r="AA66" s="3"/>
      <c r="AB66" s="3"/>
    </row>
    <row r="67" spans="1:28" ht="15" x14ac:dyDescent="0.2">
      <c r="A67" s="3"/>
      <c r="B67" s="81" t="s">
        <v>41</v>
      </c>
      <c r="C67" s="82">
        <f t="array" ref="C67">SUM(IF(('Dotazione per area'!$E$156:$E$175=B67)*('Dotazione per area'!$I$156:$I$175="Ruolo"),1,0))</f>
        <v>1</v>
      </c>
      <c r="D67" s="82">
        <f t="array" ref="D67">SUM(IF(('Dotazione per area'!$E$156:$E$175=B67)*('Dotazione per area'!$I$156:$I$175="Non ruolo"),1,0))</f>
        <v>0</v>
      </c>
      <c r="E67" s="83">
        <f t="shared" ref="E67:E72" si="7">SUM(C67:D67)</f>
        <v>1</v>
      </c>
      <c r="F67" s="85">
        <f ca="1">SUMIF('Dotazione per area'!$E$156:$H$175,B7,'Dotazione per area'!$H$156:$H$175)</f>
        <v>27572.848333333335</v>
      </c>
      <c r="G67" s="85">
        <f ca="1">SUMIF('Dotazione per area'!$E$156:$H$175,B67,'Dotazione per area'!$H$156:$H$175)-SUMIFS('Dotazione per area'!$H$156:$H$175,'Dotazione per area'!$E$156:$E$175,Sintesi!B67,'Dotazione per area'!$J$156:$J$175,"In uscita")</f>
        <v>27572.848333333335</v>
      </c>
      <c r="H67" s="3"/>
      <c r="I67" s="3"/>
      <c r="J67" s="3"/>
      <c r="K67" s="3"/>
      <c r="L67" s="86" t="s">
        <v>47</v>
      </c>
      <c r="M67" s="87">
        <f t="array" ref="M67">SUM(IF(('Dotazione per area'!$E$5:$E$25=L67)*('Dotazione per area'!$I$5:$I$25="Ruolo"),1,0))</f>
        <v>0</v>
      </c>
      <c r="N67" s="87">
        <f t="array" ref="N67">SUM(IF(('Dotazione per area'!$E$5:$E$25=L67)*('Dotazione per area'!$I$5:$I$25="Non ruolo"),1,0))</f>
        <v>0</v>
      </c>
      <c r="O67" s="88">
        <f>SUM(M67:N67)</f>
        <v>0</v>
      </c>
      <c r="P67" s="89">
        <f ca="1">SUMIF('Dotazione per area'!$E$5:$H$25,L67,'Dotazione per area'!$H$5:$H$25)</f>
        <v>0</v>
      </c>
      <c r="Q67" s="90" t="s">
        <v>41</v>
      </c>
      <c r="R67" s="91">
        <f t="array" ref="R67">SUM(IF(('Dotazione per area'!$E$177:$E$178=L67)*('Dotazione per area'!$I$177:$I$178="Ruolo"),1,0))</f>
        <v>0</v>
      </c>
      <c r="S67" s="91">
        <f t="array" ref="S67">SUM(IF(('Dotazione per area'!$E$177:$E$178=L67)*('Dotazione per area'!$I$177:$I$178="Non ruolo"),1,0))</f>
        <v>0</v>
      </c>
      <c r="T67" s="92">
        <f>SUM(R67:S67)</f>
        <v>0</v>
      </c>
      <c r="U67" s="93">
        <f ca="1">SUMIF('Dotazione per area'!$E$177:$H$178,L67,'Dotazione per area'!$H$177:$H$178)</f>
        <v>0</v>
      </c>
      <c r="V67" s="94">
        <f ca="1">SUMIF('Dotazione per area'!$E$177:$H$178,L67,'Dotazione per area'!$H$177:$H$178)-SUMIFS('Dotazione per area'!H177:H178,'Dotazione per area'!E177:E178,"DIR",'Dotazione per area'!J177:J178,"In uscita")</f>
        <v>0</v>
      </c>
      <c r="W67" s="3"/>
      <c r="X67" s="3"/>
      <c r="Y67" s="3"/>
      <c r="Z67" s="3"/>
      <c r="AA67" s="3"/>
      <c r="AB67" s="3"/>
    </row>
    <row r="68" spans="1:28" ht="15" x14ac:dyDescent="0.2">
      <c r="A68" s="3"/>
      <c r="B68" s="81" t="s">
        <v>33</v>
      </c>
      <c r="C68" s="82">
        <f t="array" ref="C68">SUM(IF(('Dotazione per area'!$E$156:$E$175=B68)*('Dotazione per area'!$I$156:$I$175="Ruolo"),1,0))</f>
        <v>1</v>
      </c>
      <c r="D68" s="82">
        <f t="array" ref="D68">SUM(IF(('Dotazione per area'!$E$156:$E$175=B68)*('Dotazione per area'!$I$156:$I$175="Non ruolo"),1,0))</f>
        <v>0</v>
      </c>
      <c r="E68" s="83">
        <f t="shared" si="7"/>
        <v>1</v>
      </c>
      <c r="F68" s="85">
        <f ca="1">SUMIF('Dotazione per area'!$E$156:$H$175,B8,'Dotazione per area'!$H$156:$H$175)</f>
        <v>23980.092500000002</v>
      </c>
      <c r="G68" s="85">
        <f ca="1">SUMIF('Dotazione per area'!$E$156:$H$175,B68,'Dotazione per area'!$H$156:$H$175)-SUMIFS('Dotazione per area'!$H$156:$H$175,'Dotazione per area'!$E$156:$E$175,Sintesi!B68,'Dotazione per area'!$J$156:$J$175,"In uscita")</f>
        <v>23980.092500000002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" x14ac:dyDescent="0.2">
      <c r="A69" s="3"/>
      <c r="B69" s="81" t="s">
        <v>20</v>
      </c>
      <c r="C69" s="82">
        <f t="array" ref="C69">SUM(IF(('Dotazione per area'!$E$156:$E$175=B69)*('Dotazione per area'!$I$156:$I$175="Ruolo"),1,0))</f>
        <v>1</v>
      </c>
      <c r="D69" s="82">
        <f t="array" ref="D69">SUM(IF(('Dotazione per area'!$E$156:$E$175=B69)*('Dotazione per area'!$I$156:$I$175="Non ruolo"),1,0))</f>
        <v>0</v>
      </c>
      <c r="E69" s="83">
        <f t="shared" si="7"/>
        <v>1</v>
      </c>
      <c r="F69" s="85">
        <f ca="1">SUMIF('Dotazione per area'!$E$156:$H$175,B9,'Dotazione per area'!$H$156:$H$175)</f>
        <v>22039.409166666665</v>
      </c>
      <c r="G69" s="85">
        <f ca="1">SUMIF('Dotazione per area'!$E$156:$H$175,B69,'Dotazione per area'!$H$156:$H$175)-SUMIFS('Dotazione per area'!$H$156:$H$175,'Dotazione per area'!$E$156:$E$175,Sintesi!B69,'Dotazione per area'!$J$156:$J$175,"In uscita")</f>
        <v>22039.409166666665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" x14ac:dyDescent="0.2">
      <c r="A70" s="3"/>
      <c r="B70" s="81" t="s">
        <v>43</v>
      </c>
      <c r="C70" s="82">
        <f t="array" ref="C70">SUM(IF(('Dotazione per area'!$E$156:$E$175=B70)*('Dotazione per area'!$I$156:$I$175="Ruolo"),1,0))</f>
        <v>0</v>
      </c>
      <c r="D70" s="82">
        <f t="array" ref="D70">SUM(IF(('Dotazione per area'!$E$156:$E$175=B70)*('Dotazione per area'!$I$156:$I$175="Non ruolo"),1,0))</f>
        <v>0</v>
      </c>
      <c r="E70" s="83">
        <f t="shared" si="7"/>
        <v>0</v>
      </c>
      <c r="F70" s="85">
        <f ca="1">SUMIF('Dotazione per area'!$E$156:$H$175,B10,'Dotazione per area'!$H$156:$H$175)</f>
        <v>0</v>
      </c>
      <c r="G70" s="85">
        <f ca="1">SUMIF('Dotazione per area'!$E$156:$H$175,B70,'Dotazione per area'!$H$156:$H$175)-SUMIFS('Dotazione per area'!$H$156:$H$175,'Dotazione per area'!$E$156:$E$175,Sintesi!B70,'Dotazione per area'!$J$156:$J$175,"In uscita")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" x14ac:dyDescent="0.2">
      <c r="A71" s="3"/>
      <c r="B71" s="81" t="s">
        <v>44</v>
      </c>
      <c r="C71" s="82">
        <f t="array" ref="C71">SUM(IF(('Dotazione per area'!$E$156:$E$175=B71)*('Dotazione per area'!$I$156:$I$175="Ruolo"),1,0))</f>
        <v>0</v>
      </c>
      <c r="D71" s="82">
        <f t="array" ref="D71">SUM(IF(('Dotazione per area'!$E$156:$E$175=B71)*('Dotazione per area'!$I$156:$I$175="Non ruolo"),1,0))</f>
        <v>0</v>
      </c>
      <c r="E71" s="83">
        <f t="shared" si="7"/>
        <v>0</v>
      </c>
      <c r="F71" s="85">
        <f ca="1">SUMIF('Dotazione per area'!$E$156:$H$175,B11,'Dotazione per area'!$H$156:$H$175)</f>
        <v>0</v>
      </c>
      <c r="G71" s="85">
        <f ca="1">SUMIF('Dotazione per area'!$E$156:$H$175,B71,'Dotazione per area'!$H$156:$H$175)-SUMIFS('Dotazione per area'!$H$156:$H$175,'Dotazione per area'!$E$156:$E$175,Sintesi!B71,'Dotazione per area'!$J$156:$J$175,"In uscita")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" x14ac:dyDescent="0.2">
      <c r="A72" s="3"/>
      <c r="B72" s="86" t="s">
        <v>46</v>
      </c>
      <c r="C72" s="82">
        <f t="array" ref="C72">SUM(IF(('Dotazione per area'!$E$156:$E$175=B72)*('Dotazione per area'!$I$156:$I$175="Ruolo"),1,0))</f>
        <v>0</v>
      </c>
      <c r="D72" s="82">
        <f t="array" ref="D72">SUM(IF(('Dotazione per area'!$E$156:$E$175=B72)*('Dotazione per area'!$I$156:$I$175="Non ruolo"),1,0))</f>
        <v>0</v>
      </c>
      <c r="E72" s="88">
        <f t="shared" si="7"/>
        <v>0</v>
      </c>
      <c r="F72" s="85">
        <f ca="1">SUMIF('Dotazione per area'!$E$156:$H$175,B12,'Dotazione per area'!$H$156:$H$175)</f>
        <v>0</v>
      </c>
      <c r="G72" s="85">
        <f ca="1">SUMIF('Dotazione per area'!$E$156:$H$175,B72,'Dotazione per area'!$H$156:$H$175)-SUMIFS('Dotazione per area'!$H$156:$H$175,'Dotazione per area'!$E$156:$E$175,Sintesi!B72,'Dotazione per area'!$J$156:$J$175,"In uscita")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" x14ac:dyDescent="0.25">
      <c r="A73" s="3"/>
      <c r="B73" s="98" t="s">
        <v>111</v>
      </c>
      <c r="C73" s="99">
        <f>SUM(C67:C72)</f>
        <v>3</v>
      </c>
      <c r="D73" s="99">
        <f>SUM(D67:D72)</f>
        <v>0</v>
      </c>
      <c r="E73" s="100">
        <f>SUM(E67:E72)</f>
        <v>3</v>
      </c>
      <c r="F73" s="108">
        <f ca="1">SUM(F67:F72)</f>
        <v>73592.350000000006</v>
      </c>
      <c r="G73" s="102">
        <f ca="1">SUM(G67:G72)</f>
        <v>73592.350000000006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3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" x14ac:dyDescent="0.2">
      <c r="A75" s="3"/>
      <c r="B75" s="159" t="str">
        <f>'Dotazione per area'!B180&amp;" "&amp;'Dotazione per area'!C180</f>
        <v>Area/Settore 8</v>
      </c>
      <c r="C75" s="159"/>
      <c r="D75" s="77"/>
      <c r="E75" s="77"/>
      <c r="F75" s="3"/>
      <c r="H75" s="3"/>
      <c r="I75" s="3"/>
      <c r="J75" s="3"/>
      <c r="K75" s="3"/>
      <c r="L75" s="161" t="s">
        <v>52</v>
      </c>
      <c r="M75" s="161"/>
      <c r="N75" s="161"/>
      <c r="O75" s="161"/>
      <c r="P75" s="161"/>
      <c r="Q75" s="161"/>
      <c r="R75" s="161"/>
      <c r="S75" s="162" t="str">
        <f>B75</f>
        <v>Area/Settore 8</v>
      </c>
      <c r="T75" s="162"/>
      <c r="U75" s="162"/>
      <c r="V75" s="162"/>
      <c r="W75" s="3"/>
      <c r="X75" s="3"/>
      <c r="Y75" s="3"/>
      <c r="Z75" s="3"/>
      <c r="AA75" s="3"/>
      <c r="AB75" s="3"/>
    </row>
    <row r="76" spans="1:28" ht="15" x14ac:dyDescent="0.2">
      <c r="A76" s="3"/>
      <c r="B76" s="78" t="s">
        <v>8</v>
      </c>
      <c r="C76" s="78" t="s">
        <v>21</v>
      </c>
      <c r="D76" s="79" t="s">
        <v>42</v>
      </c>
      <c r="E76" s="79" t="s">
        <v>106</v>
      </c>
      <c r="F76" s="79" t="s">
        <v>107</v>
      </c>
      <c r="G76" s="79" t="s">
        <v>109</v>
      </c>
      <c r="H76" s="3"/>
      <c r="I76" s="3"/>
      <c r="J76" s="3"/>
      <c r="K76" s="3"/>
      <c r="L76" s="78" t="s">
        <v>8</v>
      </c>
      <c r="M76" s="78" t="s">
        <v>21</v>
      </c>
      <c r="N76" s="79" t="s">
        <v>42</v>
      </c>
      <c r="O76" s="79" t="s">
        <v>106</v>
      </c>
      <c r="P76" s="79" t="s">
        <v>109</v>
      </c>
      <c r="Q76" s="78" t="s">
        <v>8</v>
      </c>
      <c r="R76" s="79" t="s">
        <v>21</v>
      </c>
      <c r="S76" s="79" t="s">
        <v>42</v>
      </c>
      <c r="T76" s="79" t="s">
        <v>106</v>
      </c>
      <c r="U76" s="79" t="s">
        <v>107</v>
      </c>
      <c r="V76" s="80" t="s">
        <v>109</v>
      </c>
      <c r="W76" s="3"/>
      <c r="X76" s="3"/>
      <c r="Y76" s="3"/>
      <c r="Z76" s="3"/>
      <c r="AA76" s="3"/>
      <c r="AB76" s="3"/>
    </row>
    <row r="77" spans="1:28" ht="15" x14ac:dyDescent="0.2">
      <c r="A77" s="3"/>
      <c r="B77" s="81" t="s">
        <v>41</v>
      </c>
      <c r="C77" s="82">
        <f t="array" ref="C77">SUM(IF(('Dotazione per area'!$E$183:$E$202=B77)*('Dotazione per area'!$I$183:$I$202="Ruolo"),1,0))</f>
        <v>0</v>
      </c>
      <c r="D77" s="82">
        <f t="array" ref="D77">SUM(IF(('Dotazione per area'!$E$183:$E$202=B77)*('Dotazione per area'!$I$183:$I$202="Non ruolo"),1,0))</f>
        <v>0</v>
      </c>
      <c r="E77" s="83">
        <f t="shared" ref="E77:E82" si="8">SUM(C77:D77)</f>
        <v>0</v>
      </c>
      <c r="F77" s="85">
        <f ca="1">SUMIF('Dotazione per area'!$E$183:$H$202,B7,'Dotazione per area'!$H$183:$H$202)</f>
        <v>0</v>
      </c>
      <c r="G77" s="85">
        <f ca="1">SUMIF('Dotazione per area'!$E$183:$H$202,B77,'Dotazione per area'!$H$183:$H$202)-SUMIFS('Dotazione per area'!$H$183:$H$202,'Dotazione per area'!$E$183:$E$202,Sintesi!B77,'Dotazione per area'!$J$183:$J$202,"In uscita")</f>
        <v>0</v>
      </c>
      <c r="H77" s="3"/>
      <c r="I77" s="3"/>
      <c r="J77" s="3"/>
      <c r="K77" s="3"/>
      <c r="L77" s="86" t="s">
        <v>47</v>
      </c>
      <c r="M77" s="87">
        <f t="array" ref="M77">SUM(IF(('Dotazione per area'!$E$5:$E$25=L77)*('Dotazione per area'!$I$5:$I$25="Ruolo"),1,0))</f>
        <v>0</v>
      </c>
      <c r="N77" s="87">
        <f t="array" ref="N77">SUM(IF(('Dotazione per area'!$E$5:$E$25=L77)*('Dotazione per area'!$I$5:$I$25="Non ruolo"),1,0))</f>
        <v>0</v>
      </c>
      <c r="O77" s="88">
        <f>SUM(M77:N77)</f>
        <v>0</v>
      </c>
      <c r="P77" s="89">
        <f ca="1">SUMIF('Dotazione per area'!$E$5:$H$25,L77,'Dotazione per area'!$H$5:$H$25)</f>
        <v>0</v>
      </c>
      <c r="Q77" s="90" t="s">
        <v>41</v>
      </c>
      <c r="R77" s="91">
        <f t="array" ref="R77">SUM(IF(('Dotazione per area'!$E$204:$E$205=L77)*('Dotazione per area'!$I$204:$I$205="Ruolo"),1,0))</f>
        <v>0</v>
      </c>
      <c r="S77" s="91">
        <f t="array" ref="S77">SUM(IF(('Dotazione per area'!$E$204:$E$205=L77)*('Dotazione per area'!$I$204:$I$205="Non ruolo"),1,0))</f>
        <v>0</v>
      </c>
      <c r="T77" s="92">
        <f>SUM(R77:S77)</f>
        <v>0</v>
      </c>
      <c r="U77" s="93">
        <f ca="1">SUMIF('Dotazione per area'!$E$204:$H$205,L77,'Dotazione per area'!$H$204:$H$205)</f>
        <v>0</v>
      </c>
      <c r="V77" s="94">
        <f ca="1">SUMIF('Dotazione per area'!$E$204:$H$205,L77,'Dotazione per area'!$H$204:$H$205)-SUMIFS('Dotazione per area'!H204:H205,'Dotazione per area'!E204:E205,"DIR",'Dotazione per area'!J204:J205,"In uscita")</f>
        <v>0</v>
      </c>
      <c r="W77" s="3"/>
      <c r="X77" s="3"/>
      <c r="Y77" s="3"/>
      <c r="Z77" s="3"/>
      <c r="AA77" s="3"/>
      <c r="AB77" s="3"/>
    </row>
    <row r="78" spans="1:28" ht="15" x14ac:dyDescent="0.2">
      <c r="A78" s="3"/>
      <c r="B78" s="81" t="s">
        <v>33</v>
      </c>
      <c r="C78" s="82">
        <f t="array" ref="C78">SUM(IF(('Dotazione per area'!$E$183:$E$202=B78)*('Dotazione per area'!$I$183:$I$202="Ruolo"),1,0))</f>
        <v>0</v>
      </c>
      <c r="D78" s="82">
        <f t="array" ref="D78">SUM(IF(('Dotazione per area'!$E$183:$E$202=B78)*('Dotazione per area'!$I$183:$I$202="Non ruolo"),1,0))</f>
        <v>0</v>
      </c>
      <c r="E78" s="83">
        <f t="shared" si="8"/>
        <v>0</v>
      </c>
      <c r="F78" s="85">
        <f ca="1">SUMIF('Dotazione per area'!$E$183:$H$202,B8,'Dotazione per area'!$H$183:$H$202)</f>
        <v>0</v>
      </c>
      <c r="G78" s="85">
        <f ca="1">SUMIF('Dotazione per area'!$E$183:$H$202,B78,'Dotazione per area'!$H$183:$H$202)-SUMIFS('Dotazione per area'!$H$183:$H$202,'Dotazione per area'!$E$183:$E$202,Sintesi!B78,'Dotazione per area'!$J$183:$J$202,"In uscita")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" x14ac:dyDescent="0.2">
      <c r="A79" s="3"/>
      <c r="B79" s="81" t="s">
        <v>20</v>
      </c>
      <c r="C79" s="82">
        <f t="array" ref="C79">SUM(IF(('Dotazione per area'!$E$183:$E$202=B79)*('Dotazione per area'!$I$183:$I$202="Ruolo"),1,0))</f>
        <v>0</v>
      </c>
      <c r="D79" s="82">
        <f t="array" ref="D79">SUM(IF(('Dotazione per area'!$E$183:$E$202=B79)*('Dotazione per area'!$I$183:$I$202="Non ruolo"),1,0))</f>
        <v>0</v>
      </c>
      <c r="E79" s="83">
        <f t="shared" si="8"/>
        <v>0</v>
      </c>
      <c r="F79" s="85">
        <f ca="1">SUMIF('Dotazione per area'!$E$183:$H$202,B9,'Dotazione per area'!$H$183:$H$202)</f>
        <v>0</v>
      </c>
      <c r="G79" s="85">
        <f ca="1">SUMIF('Dotazione per area'!$E$183:$H$202,B79,'Dotazione per area'!$H$183:$H$202)-SUMIFS('Dotazione per area'!$H$183:$H$202,'Dotazione per area'!$E$183:$E$202,Sintesi!B79,'Dotazione per area'!$J$183:$J$202,"In uscita")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" x14ac:dyDescent="0.2">
      <c r="A80" s="3"/>
      <c r="B80" s="81" t="s">
        <v>43</v>
      </c>
      <c r="C80" s="82">
        <f t="array" ref="C80">SUM(IF(('Dotazione per area'!$E$183:$E$202=B80)*('Dotazione per area'!$I$183:$I$202="Ruolo"),1,0))</f>
        <v>0</v>
      </c>
      <c r="D80" s="82">
        <f t="array" ref="D80">SUM(IF(('Dotazione per area'!$E$183:$E$202=B80)*('Dotazione per area'!$I$183:$I$202="Non ruolo"),1,0))</f>
        <v>0</v>
      </c>
      <c r="E80" s="83">
        <f t="shared" si="8"/>
        <v>0</v>
      </c>
      <c r="F80" s="85">
        <f ca="1">SUMIF('Dotazione per area'!$E$183:$H$202,B10,'Dotazione per area'!$H$183:$H$202)</f>
        <v>0</v>
      </c>
      <c r="G80" s="85">
        <f ca="1">SUMIF('Dotazione per area'!$E$183:$H$202,B80,'Dotazione per area'!$H$183:$H$202)-SUMIFS('Dotazione per area'!$H$183:$H$202,'Dotazione per area'!$E$183:$E$202,Sintesi!B80,'Dotazione per area'!$J$183:$J$202,"In uscita")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" x14ac:dyDescent="0.2">
      <c r="A81" s="3"/>
      <c r="B81" s="81" t="s">
        <v>44</v>
      </c>
      <c r="C81" s="82">
        <f t="array" ref="C81">SUM(IF(('Dotazione per area'!$E$183:$E$202=B81)*('Dotazione per area'!$I$183:$I$202="Ruolo"),1,0))</f>
        <v>0</v>
      </c>
      <c r="D81" s="82">
        <f t="array" ref="D81">SUM(IF(('Dotazione per area'!$E$183:$E$202=B81)*('Dotazione per area'!$I$183:$I$202="Non ruolo"),1,0))</f>
        <v>0</v>
      </c>
      <c r="E81" s="83">
        <f t="shared" si="8"/>
        <v>0</v>
      </c>
      <c r="F81" s="85">
        <f ca="1">SUMIF('Dotazione per area'!$E$183:$H$202,B11,'Dotazione per area'!$H$183:$H$202)</f>
        <v>0</v>
      </c>
      <c r="G81" s="85">
        <f ca="1">SUMIF('Dotazione per area'!$E$183:$H$202,B81,'Dotazione per area'!$H$183:$H$202)-SUMIFS('Dotazione per area'!$H$183:$H$202,'Dotazione per area'!$E$183:$E$202,Sintesi!B81,'Dotazione per area'!$J$183:$J$202,"In uscita")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" x14ac:dyDescent="0.2">
      <c r="A82" s="3"/>
      <c r="B82" s="86" t="s">
        <v>46</v>
      </c>
      <c r="C82" s="82">
        <f t="array" ref="C82">SUM(IF(('Dotazione per area'!$E$183:$E$202=B82)*('Dotazione per area'!$I$183:$I$202="Ruolo"),1,0))</f>
        <v>0</v>
      </c>
      <c r="D82" s="82">
        <f t="array" ref="D82">SUM(IF(('Dotazione per area'!$E$183:$E$202=B82)*('Dotazione per area'!$I$183:$I$202="Non ruolo"),1,0))</f>
        <v>0</v>
      </c>
      <c r="E82" s="88">
        <f t="shared" si="8"/>
        <v>0</v>
      </c>
      <c r="F82" s="85">
        <f ca="1">SUMIF('Dotazione per area'!$E$183:$H$202,B12,'Dotazione per area'!$H$183:$H$202)</f>
        <v>0</v>
      </c>
      <c r="G82" s="85">
        <f ca="1">SUMIF('Dotazione per area'!$E$183:$H$202,B82,'Dotazione per area'!$H$183:$H$202)-SUMIFS('Dotazione per area'!$H$183:$H$202,'Dotazione per area'!$E$183:$E$202,Sintesi!B82,'Dotazione per area'!$J$183:$J$202,"In uscita")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" x14ac:dyDescent="0.25">
      <c r="A83" s="3"/>
      <c r="B83" s="98" t="s">
        <v>111</v>
      </c>
      <c r="C83" s="99">
        <f>SUM(C77:C82)</f>
        <v>0</v>
      </c>
      <c r="D83" s="99">
        <f>SUM(D77:D82)</f>
        <v>0</v>
      </c>
      <c r="E83" s="100">
        <f>SUM(E77:E82)</f>
        <v>0</v>
      </c>
      <c r="F83" s="108">
        <f ca="1">SUM(F77:F82)</f>
        <v>0</v>
      </c>
      <c r="G83" s="102">
        <f ca="1">SUM(G77:G82)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3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x14ac:dyDescent="0.2">
      <c r="A85" s="3"/>
      <c r="B85" s="159" t="str">
        <f>'Dotazione per area'!B207&amp;" "&amp;'Dotazione per area'!C207</f>
        <v>Area/Settore 9</v>
      </c>
      <c r="C85" s="159"/>
      <c r="D85" s="77"/>
      <c r="E85" s="77"/>
      <c r="F85" s="3"/>
      <c r="H85" s="3"/>
      <c r="I85" s="3"/>
      <c r="J85" s="3"/>
      <c r="K85" s="3"/>
      <c r="L85" s="161" t="s">
        <v>52</v>
      </c>
      <c r="M85" s="161"/>
      <c r="N85" s="161"/>
      <c r="O85" s="161"/>
      <c r="P85" s="161"/>
      <c r="Q85" s="161"/>
      <c r="R85" s="161"/>
      <c r="S85" s="162" t="str">
        <f>B85</f>
        <v>Area/Settore 9</v>
      </c>
      <c r="T85" s="162"/>
      <c r="U85" s="162"/>
      <c r="V85" s="162"/>
      <c r="W85" s="3"/>
      <c r="X85" s="3"/>
      <c r="Y85" s="3"/>
      <c r="Z85" s="3"/>
      <c r="AA85" s="3"/>
      <c r="AB85" s="3"/>
    </row>
    <row r="86" spans="1:28" ht="15" x14ac:dyDescent="0.2">
      <c r="A86" s="3"/>
      <c r="B86" s="78" t="s">
        <v>8</v>
      </c>
      <c r="C86" s="78" t="s">
        <v>21</v>
      </c>
      <c r="D86" s="79" t="s">
        <v>42</v>
      </c>
      <c r="E86" s="79" t="s">
        <v>106</v>
      </c>
      <c r="F86" s="79" t="s">
        <v>107</v>
      </c>
      <c r="G86" s="79" t="s">
        <v>109</v>
      </c>
      <c r="H86" s="3"/>
      <c r="I86" s="3"/>
      <c r="J86" s="3"/>
      <c r="K86" s="3"/>
      <c r="L86" s="78" t="s">
        <v>8</v>
      </c>
      <c r="M86" s="78" t="s">
        <v>21</v>
      </c>
      <c r="N86" s="79" t="s">
        <v>42</v>
      </c>
      <c r="O86" s="79" t="s">
        <v>106</v>
      </c>
      <c r="P86" s="79" t="s">
        <v>109</v>
      </c>
      <c r="Q86" s="78" t="s">
        <v>8</v>
      </c>
      <c r="R86" s="79" t="s">
        <v>21</v>
      </c>
      <c r="S86" s="79" t="s">
        <v>42</v>
      </c>
      <c r="T86" s="79" t="s">
        <v>106</v>
      </c>
      <c r="U86" s="79" t="s">
        <v>107</v>
      </c>
      <c r="V86" s="80" t="s">
        <v>109</v>
      </c>
      <c r="W86" s="3"/>
      <c r="X86" s="3"/>
      <c r="Y86" s="3"/>
      <c r="Z86" s="3"/>
      <c r="AA86" s="3"/>
      <c r="AB86" s="3"/>
    </row>
    <row r="87" spans="1:28" ht="15" x14ac:dyDescent="0.2">
      <c r="A87" s="3"/>
      <c r="B87" s="81" t="s">
        <v>41</v>
      </c>
      <c r="C87" s="82">
        <f t="array" ref="C87">SUM(IF(('Dotazione per area'!$E$210:$E$229=B87)*('Dotazione per area'!$I$210:$I$229="Ruolo"),1,0))</f>
        <v>0</v>
      </c>
      <c r="D87" s="82">
        <f t="array" ref="D87">SUM(IF(('Dotazione per area'!$E$210:$E$229=B87)*('Dotazione per area'!$I$210:$I$229="Non ruolo"),1,0))</f>
        <v>0</v>
      </c>
      <c r="E87" s="83">
        <f t="shared" ref="E87:E92" si="9">SUM(C87:D87)</f>
        <v>0</v>
      </c>
      <c r="F87" s="85">
        <f ca="1">SUMIF('Dotazione per area'!$E$210:$H$229,B7,'Dotazione per area'!$H$210:$H$229)</f>
        <v>0</v>
      </c>
      <c r="G87" s="85">
        <f ca="1">SUMIF('Dotazione per area'!$E$210:$H$229,B87,'Dotazione per area'!$H$210:$H$229)-SUMIFS('Dotazione per area'!$H$210:$H$229,'Dotazione per area'!$E$210:$E$229,Sintesi!B87,'Dotazione per area'!$J$210:$J$229,"In uscita")</f>
        <v>0</v>
      </c>
      <c r="H87" s="3"/>
      <c r="I87" s="3"/>
      <c r="J87" s="3"/>
      <c r="K87" s="3"/>
      <c r="L87" s="86" t="s">
        <v>47</v>
      </c>
      <c r="M87" s="87">
        <f t="array" ref="M87">SUM(IF(('Dotazione per area'!$E$5:$E$25=L87)*('Dotazione per area'!$I$5:$I$25="Ruolo"),1,0))</f>
        <v>0</v>
      </c>
      <c r="N87" s="87">
        <f t="array" ref="N87">SUM(IF(('Dotazione per area'!$E$5:$E$25=L87)*('Dotazione per area'!$I$5:$I$25="Non ruolo"),1,0))</f>
        <v>0</v>
      </c>
      <c r="O87" s="88">
        <f>SUM(M87:N87)</f>
        <v>0</v>
      </c>
      <c r="P87" s="89">
        <f ca="1">SUMIF('Dotazione per area'!$E$5:$H$25,L87,'Dotazione per area'!$H$5:$H$25)</f>
        <v>0</v>
      </c>
      <c r="Q87" s="90" t="s">
        <v>41</v>
      </c>
      <c r="R87" s="91">
        <f t="array" ref="R87">SUM(IF(('Dotazione per area'!$E$231:$E$232=L87)*('Dotazione per area'!$I$231:$I$232="Ruolo"),1,0))</f>
        <v>0</v>
      </c>
      <c r="S87" s="91">
        <f t="array" ref="S87">SUM(IF(('Dotazione per area'!$E$231:$E$232=L87)*('Dotazione per area'!$I$231:$I$232="Non ruolo"),1,0))</f>
        <v>0</v>
      </c>
      <c r="T87" s="92">
        <f>SUM(R87:S87)</f>
        <v>0</v>
      </c>
      <c r="U87" s="93">
        <f ca="1">SUMIF('Dotazione per area'!$E$231:$H$232,L87,'Dotazione per area'!$H$231:$H$232)</f>
        <v>0</v>
      </c>
      <c r="V87" s="94">
        <f ca="1">SUMIF('Dotazione per area'!$E$231:$H$232,L87,'Dotazione per area'!$H$231:$H$232)-SUMIFS('Dotazione per area'!H231:H232,'Dotazione per area'!E231:E232,"DIR",'Dotazione per area'!J231:J232,"In uscita")</f>
        <v>0</v>
      </c>
      <c r="W87" s="3"/>
      <c r="X87" s="3"/>
      <c r="Y87" s="3"/>
      <c r="Z87" s="3"/>
      <c r="AA87" s="3"/>
      <c r="AB87" s="3"/>
    </row>
    <row r="88" spans="1:28" ht="15" x14ac:dyDescent="0.2">
      <c r="A88" s="3"/>
      <c r="B88" s="81" t="s">
        <v>33</v>
      </c>
      <c r="C88" s="82">
        <f t="array" ref="C88">SUM(IF(('Dotazione per area'!$E$210:$E$229=B88)*('Dotazione per area'!$I$210:$I$229="Ruolo"),1,0))</f>
        <v>0</v>
      </c>
      <c r="D88" s="82">
        <f t="array" ref="D88">SUM(IF(('Dotazione per area'!$E$210:$E$229=B88)*('Dotazione per area'!$I$210:$I$229="Non ruolo"),1,0))</f>
        <v>0</v>
      </c>
      <c r="E88" s="83">
        <f t="shared" si="9"/>
        <v>0</v>
      </c>
      <c r="F88" s="85">
        <f ca="1">SUMIF('Dotazione per area'!$E$210:$H$229,B8,'Dotazione per area'!$H$210:$H$229)</f>
        <v>0</v>
      </c>
      <c r="G88" s="85">
        <f ca="1">SUMIF('Dotazione per area'!$E$210:$H$229,B88,'Dotazione per area'!$H$210:$H$229)-SUMIFS('Dotazione per area'!$H$210:$H$229,'Dotazione per area'!$E$210:$E$229,Sintesi!B88,'Dotazione per area'!$J$210:$J$229,"In uscita")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" x14ac:dyDescent="0.2">
      <c r="A89" s="3"/>
      <c r="B89" s="81" t="s">
        <v>20</v>
      </c>
      <c r="C89" s="82">
        <f t="array" ref="C89">SUM(IF(('Dotazione per area'!$E$210:$E$229=B89)*('Dotazione per area'!$I$210:$I$229="Ruolo"),1,0))</f>
        <v>0</v>
      </c>
      <c r="D89" s="82">
        <f t="array" ref="D89">SUM(IF(('Dotazione per area'!$E$210:$E$229=B89)*('Dotazione per area'!$I$210:$I$229="Non ruolo"),1,0))</f>
        <v>0</v>
      </c>
      <c r="E89" s="83">
        <f t="shared" si="9"/>
        <v>0</v>
      </c>
      <c r="F89" s="85">
        <f ca="1">SUMIF('Dotazione per area'!$E$210:$H$229,B9,'Dotazione per area'!$H$210:$H$229)</f>
        <v>0</v>
      </c>
      <c r="G89" s="85">
        <f ca="1">SUMIF('Dotazione per area'!$E$210:$H$229,B89,'Dotazione per area'!$H$210:$H$229)-SUMIFS('Dotazione per area'!$H$210:$H$229,'Dotazione per area'!$E$210:$E$229,Sintesi!B89,'Dotazione per area'!$J$210:$J$229,"In uscita")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" x14ac:dyDescent="0.2">
      <c r="A90" s="3"/>
      <c r="B90" s="81" t="s">
        <v>43</v>
      </c>
      <c r="C90" s="82">
        <f t="array" ref="C90">SUM(IF(('Dotazione per area'!$E$210:$E$229=B90)*('Dotazione per area'!$I$210:$I$229="Ruolo"),1,0))</f>
        <v>0</v>
      </c>
      <c r="D90" s="82">
        <f t="array" ref="D90">SUM(IF(('Dotazione per area'!$E$210:$E$229=B90)*('Dotazione per area'!$I$210:$I$229="Non ruolo"),1,0))</f>
        <v>0</v>
      </c>
      <c r="E90" s="83">
        <f t="shared" si="9"/>
        <v>0</v>
      </c>
      <c r="F90" s="85">
        <f ca="1">SUMIF('Dotazione per area'!$E$210:$H$229,B10,'Dotazione per area'!$H$210:$H$229)</f>
        <v>0</v>
      </c>
      <c r="G90" s="85">
        <f ca="1">SUMIF('Dotazione per area'!$E$210:$H$229,B90,'Dotazione per area'!$H$210:$H$229)-SUMIFS('Dotazione per area'!$H$210:$H$229,'Dotazione per area'!$E$210:$E$229,Sintesi!B90,'Dotazione per area'!$J$210:$J$229,"In uscita")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" x14ac:dyDescent="0.2">
      <c r="A91" s="3"/>
      <c r="B91" s="81" t="s">
        <v>44</v>
      </c>
      <c r="C91" s="82">
        <f t="array" ref="C91">SUM(IF(('Dotazione per area'!$E$210:$E$229=B91)*('Dotazione per area'!$I$210:$I$229="Ruolo"),1,0))</f>
        <v>0</v>
      </c>
      <c r="D91" s="82">
        <f t="array" ref="D91">SUM(IF(('Dotazione per area'!$E$210:$E$229=B91)*('Dotazione per area'!$I$210:$I$229="Non ruolo"),1,0))</f>
        <v>0</v>
      </c>
      <c r="E91" s="83">
        <f t="shared" si="9"/>
        <v>0</v>
      </c>
      <c r="F91" s="85">
        <f ca="1">SUMIF('Dotazione per area'!$E$210:$H$229,B11,'Dotazione per area'!$H$210:$H$229)</f>
        <v>0</v>
      </c>
      <c r="G91" s="85">
        <f ca="1">SUMIF('Dotazione per area'!$E$210:$H$229,B91,'Dotazione per area'!$H$210:$H$229)-SUMIFS('Dotazione per area'!$H$210:$H$229,'Dotazione per area'!$E$210:$E$229,Sintesi!B91,'Dotazione per area'!$J$210:$J$229,"In uscita")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" x14ac:dyDescent="0.2">
      <c r="A92" s="3"/>
      <c r="B92" s="86" t="s">
        <v>46</v>
      </c>
      <c r="C92" s="82">
        <f t="array" ref="C92">SUM(IF(('Dotazione per area'!$E$210:$E$229=B92)*('Dotazione per area'!$I$210:$I$229="Ruolo"),1,0))</f>
        <v>0</v>
      </c>
      <c r="D92" s="82">
        <f t="array" ref="D92">SUM(IF(('Dotazione per area'!$E$210:$E$229=B92)*('Dotazione per area'!$I$210:$I$229="Non ruolo"),1,0))</f>
        <v>0</v>
      </c>
      <c r="E92" s="88">
        <f t="shared" si="9"/>
        <v>0</v>
      </c>
      <c r="F92" s="85">
        <f ca="1">SUMIF('Dotazione per area'!$E$210:$H$229,B12,'Dotazione per area'!$H$210:$H$229)</f>
        <v>0</v>
      </c>
      <c r="G92" s="85">
        <f ca="1">SUMIF('Dotazione per area'!$E$210:$H$229,B92,'Dotazione per area'!$H$210:$H$229)-SUMIFS('Dotazione per area'!$H$210:$H$229,'Dotazione per area'!$E$210:$E$229,Sintesi!B92,'Dotazione per area'!$J$210:$J$229,"In uscita")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" x14ac:dyDescent="0.25">
      <c r="A93" s="3"/>
      <c r="B93" s="98" t="s">
        <v>111</v>
      </c>
      <c r="C93" s="99">
        <f>SUM(C87:C92)</f>
        <v>0</v>
      </c>
      <c r="D93" s="99">
        <f>SUM(D87:D92)</f>
        <v>0</v>
      </c>
      <c r="E93" s="100">
        <f>SUM(E87:E92)</f>
        <v>0</v>
      </c>
      <c r="F93" s="108">
        <f ca="1">SUM(F87:F92)</f>
        <v>0</v>
      </c>
      <c r="G93" s="102">
        <f ca="1">SUM(G87:G92)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3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" x14ac:dyDescent="0.2">
      <c r="A95" s="3"/>
      <c r="B95" s="159" t="str">
        <f>'Dotazione per area'!B234&amp;" "&amp;'Dotazione per area'!C234</f>
        <v>Area/Settore 10</v>
      </c>
      <c r="C95" s="159"/>
      <c r="D95" s="77"/>
      <c r="E95" s="77"/>
      <c r="F95" s="3"/>
      <c r="H95" s="3"/>
      <c r="I95" s="3"/>
      <c r="J95" s="3"/>
      <c r="K95" s="3"/>
      <c r="L95" s="161" t="s">
        <v>52</v>
      </c>
      <c r="M95" s="161"/>
      <c r="N95" s="161"/>
      <c r="O95" s="161"/>
      <c r="P95" s="161"/>
      <c r="Q95" s="161"/>
      <c r="R95" s="161"/>
      <c r="S95" s="162" t="str">
        <f>B95</f>
        <v>Area/Settore 10</v>
      </c>
      <c r="T95" s="162"/>
      <c r="U95" s="162"/>
      <c r="V95" s="162"/>
      <c r="W95" s="3"/>
      <c r="X95" s="3"/>
      <c r="Y95" s="3"/>
      <c r="Z95" s="3"/>
      <c r="AA95" s="3"/>
      <c r="AB95" s="3"/>
    </row>
    <row r="96" spans="1:28" ht="15" x14ac:dyDescent="0.2">
      <c r="A96" s="3"/>
      <c r="B96" s="78" t="s">
        <v>8</v>
      </c>
      <c r="C96" s="78" t="s">
        <v>21</v>
      </c>
      <c r="D96" s="79" t="s">
        <v>42</v>
      </c>
      <c r="E96" s="79" t="s">
        <v>106</v>
      </c>
      <c r="F96" s="79" t="s">
        <v>107</v>
      </c>
      <c r="G96" s="79" t="s">
        <v>109</v>
      </c>
      <c r="H96" s="3"/>
      <c r="I96" s="3"/>
      <c r="J96" s="3"/>
      <c r="K96" s="3"/>
      <c r="L96" s="78" t="s">
        <v>8</v>
      </c>
      <c r="M96" s="78" t="s">
        <v>21</v>
      </c>
      <c r="N96" s="79" t="s">
        <v>42</v>
      </c>
      <c r="O96" s="79" t="s">
        <v>106</v>
      </c>
      <c r="P96" s="79" t="s">
        <v>109</v>
      </c>
      <c r="Q96" s="78" t="s">
        <v>8</v>
      </c>
      <c r="R96" s="79" t="s">
        <v>21</v>
      </c>
      <c r="S96" s="79" t="s">
        <v>42</v>
      </c>
      <c r="T96" s="79" t="s">
        <v>106</v>
      </c>
      <c r="U96" s="79" t="s">
        <v>107</v>
      </c>
      <c r="V96" s="80" t="s">
        <v>109</v>
      </c>
      <c r="W96" s="3"/>
      <c r="X96" s="3"/>
      <c r="Y96" s="3"/>
      <c r="Z96" s="3"/>
      <c r="AA96" s="3"/>
      <c r="AB96" s="3"/>
    </row>
    <row r="97" spans="1:28" ht="15" x14ac:dyDescent="0.2">
      <c r="A97" s="3"/>
      <c r="B97" s="81" t="s">
        <v>41</v>
      </c>
      <c r="C97" s="82">
        <f t="array" ref="C97">SUM(IF(('Dotazione per area'!$E$237:$E$256=B97)*('Dotazione per area'!$I$237:$I$256="Ruolo"),1,0))</f>
        <v>0</v>
      </c>
      <c r="D97" s="82">
        <f t="array" ref="D97">SUM(IF(('Dotazione per area'!$E$237:$E$256=B97)*('Dotazione per area'!$I$237:$I$256="Non ruolo"),1,0))</f>
        <v>0</v>
      </c>
      <c r="E97" s="83">
        <f t="shared" ref="E97:E102" si="10">SUM(C97:D97)</f>
        <v>0</v>
      </c>
      <c r="F97" s="85">
        <f ca="1">SUMIF('Dotazione per area'!$E$237:$H$256,B7,'Dotazione per area'!$H$237:$H$256)</f>
        <v>0</v>
      </c>
      <c r="G97" s="85">
        <f ca="1">SUMIF('Dotazione per area'!$E$237:$H$256,B97,'Dotazione per area'!$H$237:$H$256)-SUMIFS('Dotazione per area'!$H$237:$H$256,'Dotazione per area'!$E$237:$E$256,Sintesi!B97,'Dotazione per area'!$J$237:$J$256,"In uscita")</f>
        <v>0</v>
      </c>
      <c r="H97" s="3"/>
      <c r="I97" s="3"/>
      <c r="J97" s="3"/>
      <c r="K97" s="3"/>
      <c r="L97" s="86" t="s">
        <v>47</v>
      </c>
      <c r="M97" s="87">
        <f t="array" ref="M97">SUM(IF(('Dotazione per area'!$E$5:$E$25=L97)*('Dotazione per area'!$I$5:$I$25="Ruolo"),1,0))</f>
        <v>0</v>
      </c>
      <c r="N97" s="87">
        <f t="array" ref="N97">SUM(IF(('Dotazione per area'!$E$5:$E$25=L97)*('Dotazione per area'!$I$5:$I$25="Non ruolo"),1,0))</f>
        <v>0</v>
      </c>
      <c r="O97" s="88">
        <f>SUM(M97:N97)</f>
        <v>0</v>
      </c>
      <c r="P97" s="89">
        <f ca="1">SUMIF('Dotazione per area'!$E$5:$H$25,L97,'Dotazione per area'!$H$5:$H$25)</f>
        <v>0</v>
      </c>
      <c r="Q97" s="90" t="s">
        <v>41</v>
      </c>
      <c r="R97" s="91">
        <f t="array" ref="R97">SUM(IF(('Dotazione per area'!$E$258:$E$259=L97)*('Dotazione per area'!$I$258:$I$259="Ruolo"),1,0))</f>
        <v>0</v>
      </c>
      <c r="S97" s="91">
        <f t="array" ref="S97">SUM(IF(('Dotazione per area'!$E$258:$E$259=L97)*('Dotazione per area'!$I$258:$I$259="Non ruolo"),1,0))</f>
        <v>0</v>
      </c>
      <c r="T97" s="92">
        <f>SUM(R97:S97)</f>
        <v>0</v>
      </c>
      <c r="U97" s="93">
        <f ca="1">SUMIF('Dotazione per area'!$E$258:$H$259,L97,'Dotazione per area'!$H$258:$H$259)</f>
        <v>0</v>
      </c>
      <c r="V97" s="94">
        <f ca="1">SUMIF('Dotazione per area'!$E$258:$H$259,L97,'Dotazione per area'!$H$258:$H$259)-SUMIFS('Dotazione per area'!H258:H259,'Dotazione per area'!E258:E259,"DIR",'Dotazione per area'!J258:J259,"In uscita")</f>
        <v>0</v>
      </c>
      <c r="W97" s="3"/>
      <c r="X97" s="3"/>
      <c r="Y97" s="3"/>
      <c r="Z97" s="3"/>
      <c r="AA97" s="3"/>
      <c r="AB97" s="3"/>
    </row>
    <row r="98" spans="1:28" ht="15" x14ac:dyDescent="0.2">
      <c r="A98" s="3"/>
      <c r="B98" s="81" t="s">
        <v>33</v>
      </c>
      <c r="C98" s="82">
        <f t="array" ref="C98">SUM(IF(('Dotazione per area'!$E$237:$E$256=B98)*('Dotazione per area'!$I$237:$I$256="Ruolo"),1,0))</f>
        <v>0</v>
      </c>
      <c r="D98" s="82">
        <f t="array" ref="D98">SUM(IF(('Dotazione per area'!$E$237:$E$256=B98)*('Dotazione per area'!$I$237:$I$256="Non ruolo"),1,0))</f>
        <v>0</v>
      </c>
      <c r="E98" s="83">
        <f t="shared" si="10"/>
        <v>0</v>
      </c>
      <c r="F98" s="85">
        <f ca="1">SUMIF('Dotazione per area'!$E$237:$H$256,B8,'Dotazione per area'!$H$237:$H$256)</f>
        <v>0</v>
      </c>
      <c r="G98" s="85">
        <f ca="1">SUMIF('Dotazione per area'!$E$237:$H$256,B98,'Dotazione per area'!$H$237:$H$256)-SUMIFS('Dotazione per area'!$H$237:$H$256,'Dotazione per area'!$E$237:$E$256,Sintesi!B98,'Dotazione per area'!$J$237:$J$256,"In uscita")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" x14ac:dyDescent="0.2">
      <c r="A99" s="3"/>
      <c r="B99" s="81" t="s">
        <v>20</v>
      </c>
      <c r="C99" s="82">
        <f t="array" ref="C99">SUM(IF(('Dotazione per area'!$E$237:$E$256=B99)*('Dotazione per area'!$I$237:$I$256="Ruolo"),1,0))</f>
        <v>0</v>
      </c>
      <c r="D99" s="82">
        <f t="array" ref="D99">SUM(IF(('Dotazione per area'!$E$237:$E$256=B99)*('Dotazione per area'!$I$237:$I$256="Non ruolo"),1,0))</f>
        <v>0</v>
      </c>
      <c r="E99" s="83">
        <f t="shared" si="10"/>
        <v>0</v>
      </c>
      <c r="F99" s="85">
        <f ca="1">SUMIF('Dotazione per area'!$E$237:$H$256,B9,'Dotazione per area'!$H$237:$H$256)</f>
        <v>0</v>
      </c>
      <c r="G99" s="85">
        <f ca="1">SUMIF('Dotazione per area'!$E$237:$H$256,B99,'Dotazione per area'!$H$237:$H$256)-SUMIFS('Dotazione per area'!$H$237:$H$256,'Dotazione per area'!$E$237:$E$256,Sintesi!B99,'Dotazione per area'!$J$237:$J$256,"In uscita")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" x14ac:dyDescent="0.2">
      <c r="A100" s="3"/>
      <c r="B100" s="81" t="s">
        <v>43</v>
      </c>
      <c r="C100" s="82">
        <f t="array" ref="C100">SUM(IF(('Dotazione per area'!$E$237:$E$256=B100)*('Dotazione per area'!$I$237:$I$256="Ruolo"),1,0))</f>
        <v>0</v>
      </c>
      <c r="D100" s="82">
        <f t="array" ref="D100">SUM(IF(('Dotazione per area'!$E$237:$E$256=B100)*('Dotazione per area'!$I$237:$I$256="Non ruolo"),1,0))</f>
        <v>0</v>
      </c>
      <c r="E100" s="83">
        <f t="shared" si="10"/>
        <v>0</v>
      </c>
      <c r="F100" s="85">
        <f ca="1">SUMIF('Dotazione per area'!$E$237:$H$256,B10,'Dotazione per area'!$H$237:$H$256)</f>
        <v>0</v>
      </c>
      <c r="G100" s="85">
        <f ca="1">SUMIF('Dotazione per area'!$E$237:$H$256,B100,'Dotazione per area'!$H$237:$H$256)-SUMIFS('Dotazione per area'!$H$237:$H$256,'Dotazione per area'!$E$237:$E$256,Sintesi!B100,'Dotazione per area'!$J$237:$J$256,"In uscita")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" x14ac:dyDescent="0.2">
      <c r="A101" s="3"/>
      <c r="B101" s="81" t="s">
        <v>44</v>
      </c>
      <c r="C101" s="82">
        <f t="array" ref="C101">SUM(IF(('Dotazione per area'!$E$237:$E$256=B101)*('Dotazione per area'!$I$237:$I$256="Ruolo"),1,0))</f>
        <v>0</v>
      </c>
      <c r="D101" s="82">
        <f t="array" ref="D101">SUM(IF(('Dotazione per area'!$E$237:$E$256=B101)*('Dotazione per area'!$I$237:$I$256="Non ruolo"),1,0))</f>
        <v>0</v>
      </c>
      <c r="E101" s="83">
        <f t="shared" si="10"/>
        <v>0</v>
      </c>
      <c r="F101" s="85">
        <f ca="1">SUMIF('Dotazione per area'!$E$237:$H$256,B11,'Dotazione per area'!$H$237:$H$256)</f>
        <v>0</v>
      </c>
      <c r="G101" s="85">
        <f ca="1">SUMIF('Dotazione per area'!$E$237:$H$256,B101,'Dotazione per area'!$H$237:$H$256)-SUMIFS('Dotazione per area'!$H$237:$H$256,'Dotazione per area'!$E$237:$E$256,Sintesi!B101,'Dotazione per area'!$J$237:$J$256,"In uscita")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" x14ac:dyDescent="0.2">
      <c r="A102" s="3"/>
      <c r="B102" s="86" t="s">
        <v>46</v>
      </c>
      <c r="C102" s="82">
        <f t="array" ref="C102">SUM(IF(('Dotazione per area'!$E$237:$E$256=B102)*('Dotazione per area'!$I$237:$I$256="Ruolo"),1,0))</f>
        <v>0</v>
      </c>
      <c r="D102" s="82">
        <f t="array" ref="D102">SUM(IF(('Dotazione per area'!$E$237:$E$256=B102)*('Dotazione per area'!$I$237:$I$256="Non ruolo"),1,0))</f>
        <v>0</v>
      </c>
      <c r="E102" s="88">
        <f t="shared" si="10"/>
        <v>0</v>
      </c>
      <c r="F102" s="85">
        <f ca="1">SUMIF('Dotazione per area'!$E$237:$H$256,B12,'Dotazione per area'!$H$237:$H$256)</f>
        <v>0</v>
      </c>
      <c r="G102" s="85">
        <f ca="1">SUMIF('Dotazione per area'!$E$237:$H$256,B102,'Dotazione per area'!$H$237:$H$256)-SUMIFS('Dotazione per area'!$H$237:$H$256,'Dotazione per area'!$E$237:$E$256,Sintesi!B102,'Dotazione per area'!$J$237:$J$256,"In uscita")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" x14ac:dyDescent="0.25">
      <c r="A103" s="3"/>
      <c r="B103" s="98" t="s">
        <v>111</v>
      </c>
      <c r="C103" s="99">
        <f>SUM(C97:C102)</f>
        <v>0</v>
      </c>
      <c r="D103" s="99">
        <f>SUM(D97:D102)</f>
        <v>0</v>
      </c>
      <c r="E103" s="100">
        <f>SUM(E97:E102)</f>
        <v>0</v>
      </c>
      <c r="F103" s="108">
        <f ca="1">SUM(F97:F102)</f>
        <v>0</v>
      </c>
      <c r="G103" s="102">
        <f ca="1">SUM(G97:G102)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2">
      <c r="A104" s="3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" x14ac:dyDescent="0.2">
      <c r="A105" s="3"/>
      <c r="B105" s="159" t="str">
        <f>'Dotazione per area'!B261&amp;" "&amp;'Dotazione per area'!C261</f>
        <v>Area/Settore 11</v>
      </c>
      <c r="C105" s="159"/>
      <c r="D105" s="77"/>
      <c r="E105" s="77"/>
      <c r="F105" s="3"/>
      <c r="H105" s="3"/>
      <c r="I105" s="3"/>
      <c r="J105" s="3"/>
      <c r="K105" s="3"/>
      <c r="L105" s="161" t="s">
        <v>52</v>
      </c>
      <c r="M105" s="161"/>
      <c r="N105" s="161"/>
      <c r="O105" s="161"/>
      <c r="P105" s="161"/>
      <c r="Q105" s="161"/>
      <c r="R105" s="161"/>
      <c r="S105" s="162" t="str">
        <f>B105</f>
        <v>Area/Settore 11</v>
      </c>
      <c r="T105" s="162"/>
      <c r="U105" s="162"/>
      <c r="V105" s="162"/>
      <c r="W105" s="3"/>
      <c r="X105" s="3"/>
      <c r="Y105" s="3"/>
      <c r="Z105" s="3"/>
      <c r="AA105" s="3"/>
      <c r="AB105" s="3"/>
    </row>
    <row r="106" spans="1:28" ht="15" x14ac:dyDescent="0.2">
      <c r="A106" s="3"/>
      <c r="B106" s="78" t="s">
        <v>8</v>
      </c>
      <c r="C106" s="78" t="s">
        <v>21</v>
      </c>
      <c r="D106" s="79" t="s">
        <v>42</v>
      </c>
      <c r="E106" s="79" t="s">
        <v>106</v>
      </c>
      <c r="F106" s="79" t="s">
        <v>107</v>
      </c>
      <c r="G106" s="79" t="s">
        <v>109</v>
      </c>
      <c r="H106" s="3"/>
      <c r="I106" s="3"/>
      <c r="J106" s="3"/>
      <c r="K106" s="3"/>
      <c r="L106" s="78" t="s">
        <v>8</v>
      </c>
      <c r="M106" s="78" t="s">
        <v>21</v>
      </c>
      <c r="N106" s="79" t="s">
        <v>42</v>
      </c>
      <c r="O106" s="79" t="s">
        <v>106</v>
      </c>
      <c r="P106" s="79" t="s">
        <v>109</v>
      </c>
      <c r="Q106" s="78" t="s">
        <v>8</v>
      </c>
      <c r="R106" s="79" t="s">
        <v>21</v>
      </c>
      <c r="S106" s="79" t="s">
        <v>42</v>
      </c>
      <c r="T106" s="79" t="s">
        <v>106</v>
      </c>
      <c r="U106" s="79" t="s">
        <v>107</v>
      </c>
      <c r="V106" s="80" t="s">
        <v>109</v>
      </c>
      <c r="W106" s="3"/>
      <c r="X106" s="3"/>
      <c r="Y106" s="3"/>
      <c r="Z106" s="3"/>
      <c r="AA106" s="3"/>
      <c r="AB106" s="3"/>
    </row>
    <row r="107" spans="1:28" ht="15" x14ac:dyDescent="0.2">
      <c r="A107" s="3"/>
      <c r="B107" s="81" t="s">
        <v>41</v>
      </c>
      <c r="C107" s="82">
        <f t="array" ref="C107">SUM(IF(('Dotazione per area'!$E$264:$E$283=B107)*('Dotazione per area'!$I$264:$I$283="Ruolo"),1,0))</f>
        <v>0</v>
      </c>
      <c r="D107" s="82">
        <f t="array" ref="D107">SUM(IF(('Dotazione per area'!$E$264:$E$283=B107)*('Dotazione per area'!$I$264:$I$283="Non ruolo"),1,0))</f>
        <v>0</v>
      </c>
      <c r="E107" s="83">
        <f t="shared" ref="E107:E112" si="11">SUM(C107:D107)</f>
        <v>0</v>
      </c>
      <c r="F107" s="85">
        <f ca="1">SUMIF('Dotazione per area'!$E$264:$H$283,B7,'Dotazione per area'!$H$264:$H$283)</f>
        <v>0</v>
      </c>
      <c r="G107" s="85">
        <f ca="1">SUMIF('Dotazione per area'!$E$264:$H$283,B107,'Dotazione per area'!$H$264:$H$283)-SUMIFS('Dotazione per area'!$H$264:$H$283,'Dotazione per area'!$E$264:$E$283,Sintesi!B107,'Dotazione per area'!$J$264:$J$283,"In uscita")</f>
        <v>0</v>
      </c>
      <c r="H107" s="3"/>
      <c r="I107" s="3"/>
      <c r="J107" s="3"/>
      <c r="K107" s="3"/>
      <c r="L107" s="86" t="s">
        <v>47</v>
      </c>
      <c r="M107" s="87">
        <f t="array" ref="M107">SUM(IF(('Dotazione per area'!$E$5:$E$25=L107)*('Dotazione per area'!$I$5:$I$25="Ruolo"),1,0))</f>
        <v>0</v>
      </c>
      <c r="N107" s="87">
        <f t="array" ref="N107">SUM(IF(('Dotazione per area'!$E$5:$E$25=L107)*('Dotazione per area'!$I$5:$I$25="Non ruolo"),1,0))</f>
        <v>0</v>
      </c>
      <c r="O107" s="88">
        <f>SUM(M107:N107)</f>
        <v>0</v>
      </c>
      <c r="P107" s="89">
        <f ca="1">SUMIF('Dotazione per area'!$E$5:$H$25,L107,'Dotazione per area'!$H$5:$H$25)</f>
        <v>0</v>
      </c>
      <c r="Q107" s="90" t="s">
        <v>41</v>
      </c>
      <c r="R107" s="91">
        <f t="array" ref="R107">SUM(IF(('Dotazione per area'!$E$285:$E$286=L107)*('Dotazione per area'!$I$285:$I$286="Ruolo"),1,0))</f>
        <v>0</v>
      </c>
      <c r="S107" s="91">
        <f t="array" ref="S107">SUM(IF(('Dotazione per area'!$E$285:$E$286=L107)*('Dotazione per area'!$I$285:$I$286="Non ruolo"),1,0))</f>
        <v>0</v>
      </c>
      <c r="T107" s="92">
        <f>SUM(R107:S107)</f>
        <v>0</v>
      </c>
      <c r="U107" s="93">
        <f ca="1">SUMIF('Dotazione per area'!$E$285:$H$286,L107,'Dotazione per area'!$H$285:$H$286)</f>
        <v>0</v>
      </c>
      <c r="V107" s="94">
        <f ca="1">SUMIF('Dotazione per area'!$E$285:$H$286,L107,'Dotazione per area'!$H$285:$H$286)-SUMIFS('Dotazione per area'!H285:H286,'Dotazione per area'!E285:E286,"DIR",'Dotazione per area'!J285:J286,"In uscita")</f>
        <v>0</v>
      </c>
      <c r="W107" s="3"/>
      <c r="X107" s="3"/>
      <c r="Y107" s="3"/>
      <c r="Z107" s="3"/>
      <c r="AA107" s="3"/>
      <c r="AB107" s="3"/>
    </row>
    <row r="108" spans="1:28" ht="15" x14ac:dyDescent="0.2">
      <c r="A108" s="3"/>
      <c r="B108" s="81" t="s">
        <v>33</v>
      </c>
      <c r="C108" s="82">
        <f t="array" ref="C108">SUM(IF(('Dotazione per area'!$E$264:$E$283=B108)*('Dotazione per area'!$I$264:$I$283="Ruolo"),1,0))</f>
        <v>0</v>
      </c>
      <c r="D108" s="82">
        <f t="array" ref="D108">SUM(IF(('Dotazione per area'!$E$264:$E$283=B108)*('Dotazione per area'!$I$264:$I$283="Non ruolo"),1,0))</f>
        <v>0</v>
      </c>
      <c r="E108" s="83">
        <f t="shared" si="11"/>
        <v>0</v>
      </c>
      <c r="F108" s="85">
        <f ca="1">SUMIF('Dotazione per area'!$E$264:$H$283,B8,'Dotazione per area'!$H$264:$H$283)</f>
        <v>0</v>
      </c>
      <c r="G108" s="85">
        <f ca="1">SUMIF('Dotazione per area'!$E$264:$H$283,B108,'Dotazione per area'!$H$264:$H$283)-SUMIFS('Dotazione per area'!$H$264:$H$283,'Dotazione per area'!$E$264:$E$283,Sintesi!B108,'Dotazione per area'!$J$264:$J$283,"In uscita")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" x14ac:dyDescent="0.2">
      <c r="A109" s="3"/>
      <c r="B109" s="81" t="s">
        <v>20</v>
      </c>
      <c r="C109" s="82">
        <f t="array" ref="C109">SUM(IF(('Dotazione per area'!$E$264:$E$283=B109)*('Dotazione per area'!$I$264:$I$283="Ruolo"),1,0))</f>
        <v>0</v>
      </c>
      <c r="D109" s="82">
        <f t="array" ref="D109">SUM(IF(('Dotazione per area'!$E$264:$E$283=B109)*('Dotazione per area'!$I$264:$I$283="Non ruolo"),1,0))</f>
        <v>0</v>
      </c>
      <c r="E109" s="83">
        <f t="shared" si="11"/>
        <v>0</v>
      </c>
      <c r="F109" s="85">
        <f ca="1">SUMIF('Dotazione per area'!$E$264:$H$283,B9,'Dotazione per area'!$H$264:$H$283)</f>
        <v>0</v>
      </c>
      <c r="G109" s="85">
        <f ca="1">SUMIF('Dotazione per area'!$E$264:$H$283,B109,'Dotazione per area'!$H$264:$H$283)-SUMIFS('Dotazione per area'!$H$264:$H$283,'Dotazione per area'!$E$264:$E$283,Sintesi!B109,'Dotazione per area'!$J$264:$J$283,"In uscita")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" x14ac:dyDescent="0.2">
      <c r="A110" s="3"/>
      <c r="B110" s="81" t="s">
        <v>43</v>
      </c>
      <c r="C110" s="82">
        <f t="array" ref="C110">SUM(IF(('Dotazione per area'!$E$264:$E$283=B110)*('Dotazione per area'!$I$264:$I$283="Ruolo"),1,0))</f>
        <v>0</v>
      </c>
      <c r="D110" s="82">
        <f t="array" ref="D110">SUM(IF(('Dotazione per area'!$E$264:$E$283=B110)*('Dotazione per area'!$I$264:$I$283="Non ruolo"),1,0))</f>
        <v>0</v>
      </c>
      <c r="E110" s="83">
        <f t="shared" si="11"/>
        <v>0</v>
      </c>
      <c r="F110" s="85">
        <f ca="1">SUMIF('Dotazione per area'!$E$264:$H$283,B10,'Dotazione per area'!$H$264:$H$283)</f>
        <v>0</v>
      </c>
      <c r="G110" s="85">
        <f ca="1">SUMIF('Dotazione per area'!$E$264:$H$283,B110,'Dotazione per area'!$H$264:$H$283)-SUMIFS('Dotazione per area'!$H$264:$H$283,'Dotazione per area'!$E$264:$E$283,Sintesi!B110,'Dotazione per area'!$J$264:$J$283,"In uscita")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" x14ac:dyDescent="0.2">
      <c r="A111" s="3"/>
      <c r="B111" s="81" t="s">
        <v>44</v>
      </c>
      <c r="C111" s="82">
        <f t="array" ref="C111">SUM(IF(('Dotazione per area'!$E$264:$E$283=B111)*('Dotazione per area'!$I$264:$I$283="Ruolo"),1,0))</f>
        <v>0</v>
      </c>
      <c r="D111" s="82">
        <f t="array" ref="D111">SUM(IF(('Dotazione per area'!$E$264:$E$283=B111)*('Dotazione per area'!$I$264:$I$283="Non ruolo"),1,0))</f>
        <v>0</v>
      </c>
      <c r="E111" s="83">
        <f t="shared" si="11"/>
        <v>0</v>
      </c>
      <c r="F111" s="85">
        <f ca="1">SUMIF('Dotazione per area'!$E$264:$H$283,B11,'Dotazione per area'!$H$264:$H$283)</f>
        <v>0</v>
      </c>
      <c r="G111" s="85">
        <f ca="1">SUMIF('Dotazione per area'!$E$264:$H$283,B111,'Dotazione per area'!$H$264:$H$283)-SUMIFS('Dotazione per area'!$H$264:$H$283,'Dotazione per area'!$E$264:$E$283,Sintesi!B111,'Dotazione per area'!$J$264:$J$283,"In uscita")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" x14ac:dyDescent="0.2">
      <c r="A112" s="3"/>
      <c r="B112" s="86" t="s">
        <v>46</v>
      </c>
      <c r="C112" s="82">
        <f t="array" ref="C112">SUM(IF(('Dotazione per area'!$E$264:$E$283=B112)*('Dotazione per area'!$I$264:$I$283="Ruolo"),1,0))</f>
        <v>0</v>
      </c>
      <c r="D112" s="82">
        <f t="array" ref="D112">SUM(IF(('Dotazione per area'!$E$264:$E$283=B112)*('Dotazione per area'!$I$264:$I$283="Non ruolo"),1,0))</f>
        <v>0</v>
      </c>
      <c r="E112" s="88">
        <f t="shared" si="11"/>
        <v>0</v>
      </c>
      <c r="F112" s="85">
        <f ca="1">SUMIF('Dotazione per area'!$E$264:$H$283,B12,'Dotazione per area'!$H$264:$H$283)</f>
        <v>0</v>
      </c>
      <c r="G112" s="85">
        <f ca="1">SUMIF('Dotazione per area'!$E$264:$H$283,B112,'Dotazione per area'!$H$264:$H$283)-SUMIFS('Dotazione per area'!$H$264:$H$283,'Dotazione per area'!$E$264:$E$283,Sintesi!B112,'Dotazione per area'!$J$264:$J$283,"In uscita")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" x14ac:dyDescent="0.25">
      <c r="A113" s="3"/>
      <c r="B113" s="98" t="s">
        <v>111</v>
      </c>
      <c r="C113" s="99">
        <f>SUM(C107:C112)</f>
        <v>0</v>
      </c>
      <c r="D113" s="99">
        <f>SUM(D107:D112)</f>
        <v>0</v>
      </c>
      <c r="E113" s="100">
        <f>SUM(E107:E112)</f>
        <v>0</v>
      </c>
      <c r="F113" s="108">
        <f ca="1">SUM(F107:F112)</f>
        <v>0</v>
      </c>
      <c r="G113" s="102">
        <f ca="1">SUM(G107:G112)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2">
      <c r="A114" s="3"/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" x14ac:dyDescent="0.2">
      <c r="A115" s="3"/>
      <c r="B115" s="159" t="str">
        <f>'Dotazione per area'!B288&amp;" "&amp;'Dotazione per area'!C288</f>
        <v>Area/Settore 12</v>
      </c>
      <c r="C115" s="159"/>
      <c r="D115" s="77"/>
      <c r="E115" s="77"/>
      <c r="F115" s="3"/>
      <c r="H115" s="3"/>
      <c r="I115" s="3"/>
      <c r="J115" s="3"/>
      <c r="K115" s="3"/>
      <c r="L115" s="161" t="s">
        <v>52</v>
      </c>
      <c r="M115" s="161"/>
      <c r="N115" s="161"/>
      <c r="O115" s="161"/>
      <c r="P115" s="161"/>
      <c r="Q115" s="161"/>
      <c r="R115" s="161"/>
      <c r="S115" s="162" t="str">
        <f>B115</f>
        <v>Area/Settore 12</v>
      </c>
      <c r="T115" s="162"/>
      <c r="U115" s="162"/>
      <c r="V115" s="162"/>
      <c r="W115" s="3"/>
      <c r="X115" s="3"/>
      <c r="Y115" s="3"/>
      <c r="Z115" s="3"/>
      <c r="AA115" s="3"/>
      <c r="AB115" s="3"/>
    </row>
    <row r="116" spans="1:28" ht="15" x14ac:dyDescent="0.2">
      <c r="A116" s="3"/>
      <c r="B116" s="78" t="s">
        <v>8</v>
      </c>
      <c r="C116" s="78" t="s">
        <v>21</v>
      </c>
      <c r="D116" s="79" t="s">
        <v>42</v>
      </c>
      <c r="E116" s="79" t="s">
        <v>106</v>
      </c>
      <c r="F116" s="79" t="s">
        <v>107</v>
      </c>
      <c r="G116" s="79" t="s">
        <v>109</v>
      </c>
      <c r="H116" s="3"/>
      <c r="I116" s="3"/>
      <c r="J116" s="3"/>
      <c r="K116" s="3"/>
      <c r="L116" s="78" t="s">
        <v>8</v>
      </c>
      <c r="M116" s="78" t="s">
        <v>21</v>
      </c>
      <c r="N116" s="79" t="s">
        <v>42</v>
      </c>
      <c r="O116" s="79" t="s">
        <v>106</v>
      </c>
      <c r="P116" s="79" t="s">
        <v>109</v>
      </c>
      <c r="Q116" s="78" t="s">
        <v>8</v>
      </c>
      <c r="R116" s="79" t="s">
        <v>21</v>
      </c>
      <c r="S116" s="79" t="s">
        <v>42</v>
      </c>
      <c r="T116" s="79" t="s">
        <v>106</v>
      </c>
      <c r="U116" s="79" t="s">
        <v>107</v>
      </c>
      <c r="V116" s="80" t="s">
        <v>109</v>
      </c>
      <c r="W116" s="3"/>
      <c r="X116" s="3"/>
      <c r="Y116" s="3"/>
      <c r="Z116" s="3"/>
      <c r="AA116" s="3"/>
      <c r="AB116" s="3"/>
    </row>
    <row r="117" spans="1:28" ht="15" x14ac:dyDescent="0.2">
      <c r="A117" s="3"/>
      <c r="B117" s="81" t="s">
        <v>41</v>
      </c>
      <c r="C117" s="82">
        <f t="array" ref="C117">SUM(IF(('Dotazione per area'!$E$291:$E$310=B117)*('Dotazione per area'!$I$291:$I$310="Ruolo"),1,0))</f>
        <v>0</v>
      </c>
      <c r="D117" s="82">
        <f t="array" ref="D117">SUM(IF(('Dotazione per area'!$E$291:$E$310=B117)*('Dotazione per area'!$I$291:$I$310="Non ruolo"),1,0))</f>
        <v>0</v>
      </c>
      <c r="E117" s="83">
        <f t="shared" ref="E117:E122" si="12">SUM(C117:D117)</f>
        <v>0</v>
      </c>
      <c r="F117" s="85">
        <f ca="1">SUMIF('Dotazione per area'!$E$291:$H$310,B7,'Dotazione per area'!$H$291:$H$310)</f>
        <v>0</v>
      </c>
      <c r="G117" s="85">
        <f ca="1">SUMIF('Dotazione per area'!$E$291:$H$310,B117,'Dotazione per area'!$H$291:$H$310)-SUMIFS('Dotazione per area'!$H$291:$H$310,'Dotazione per area'!$E$291:$E$310,Sintesi!B117,'Dotazione per area'!$J$291:$J$310,"In uscita")</f>
        <v>0</v>
      </c>
      <c r="H117" s="3"/>
      <c r="I117" s="3"/>
      <c r="J117" s="3"/>
      <c r="K117" s="3"/>
      <c r="L117" s="86" t="s">
        <v>47</v>
      </c>
      <c r="M117" s="87">
        <f t="array" ref="M117">SUM(IF(('Dotazione per area'!$E$5:$E$25=L117)*('Dotazione per area'!$I$5:$I$25="Ruolo"),1,0))</f>
        <v>0</v>
      </c>
      <c r="N117" s="87">
        <f t="array" ref="N117">SUM(IF(('Dotazione per area'!$E$5:$E$25=L117)*('Dotazione per area'!$I$5:$I$25="Non ruolo"),1,0))</f>
        <v>0</v>
      </c>
      <c r="O117" s="88">
        <f>SUM(M117:N117)</f>
        <v>0</v>
      </c>
      <c r="P117" s="89">
        <f ca="1">SUMIF('Dotazione per area'!$E$5:$H$25,L117,'Dotazione per area'!$H$5:$H$25)</f>
        <v>0</v>
      </c>
      <c r="Q117" s="90" t="s">
        <v>41</v>
      </c>
      <c r="R117" s="91">
        <f t="array" ref="R117">SUM(IF(('Dotazione per area'!$E$312:$E$313=L117)*('Dotazione per area'!$I$312:$I$313="Ruolo"),1,0))</f>
        <v>0</v>
      </c>
      <c r="S117" s="91">
        <f t="array" ref="S117">SUM(IF(('Dotazione per area'!$E$312:$E$313=L117)*('Dotazione per area'!$I$312:$I$313="Non ruolo"),1,0))</f>
        <v>0</v>
      </c>
      <c r="T117" s="92">
        <f>SUM(R117:S117)</f>
        <v>0</v>
      </c>
      <c r="U117" s="93">
        <f ca="1">SUMIF('Dotazione per area'!$E$312:$H$313,L117,'Dotazione per area'!$H$312:$H$313)</f>
        <v>0</v>
      </c>
      <c r="V117" s="94">
        <f ca="1">SUMIF('Dotazione per area'!$E$312:$H$313,L117,'Dotazione per area'!$H$312:$H$313)-SUMIFS('Dotazione per area'!H312:H313,'Dotazione per area'!E312:E313,"DIR",'Dotazione per area'!J312:J313,"In uscita")</f>
        <v>0</v>
      </c>
      <c r="W117" s="3"/>
      <c r="X117" s="3"/>
      <c r="Y117" s="3"/>
      <c r="Z117" s="3"/>
      <c r="AA117" s="3"/>
      <c r="AB117" s="3"/>
    </row>
    <row r="118" spans="1:28" ht="15" x14ac:dyDescent="0.2">
      <c r="A118" s="3"/>
      <c r="B118" s="81" t="s">
        <v>33</v>
      </c>
      <c r="C118" s="82">
        <f t="array" ref="C118">SUM(IF(('Dotazione per area'!$E$291:$E$310=B118)*('Dotazione per area'!$I$291:$I$310="Ruolo"),1,0))</f>
        <v>0</v>
      </c>
      <c r="D118" s="82">
        <f t="array" ref="D118">SUM(IF(('Dotazione per area'!$E$291:$E$310=B118)*('Dotazione per area'!$I$291:$I$310="Non ruolo"),1,0))</f>
        <v>0</v>
      </c>
      <c r="E118" s="83">
        <f t="shared" si="12"/>
        <v>0</v>
      </c>
      <c r="F118" s="85">
        <f ca="1">SUMIF('Dotazione per area'!$E$291:$H$310,B8,'Dotazione per area'!$H$291:$H$310)</f>
        <v>0</v>
      </c>
      <c r="G118" s="85">
        <f ca="1">SUMIF('Dotazione per area'!$E$291:$H$310,B118,'Dotazione per area'!$H$291:$H$310)-SUMIFS('Dotazione per area'!$H$291:$H$310,'Dotazione per area'!$E$291:$E$310,Sintesi!B118,'Dotazione per area'!$J$291:$J$310,"In uscita")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" x14ac:dyDescent="0.2">
      <c r="A119" s="3"/>
      <c r="B119" s="81" t="s">
        <v>20</v>
      </c>
      <c r="C119" s="82">
        <f t="array" ref="C119">SUM(IF(('Dotazione per area'!$E$291:$E$310=B119)*('Dotazione per area'!$I$291:$I$310="Ruolo"),1,0))</f>
        <v>0</v>
      </c>
      <c r="D119" s="82">
        <f t="array" ref="D119">SUM(IF(('Dotazione per area'!$E$291:$E$310=B119)*('Dotazione per area'!$I$291:$I$310="Non ruolo"),1,0))</f>
        <v>0</v>
      </c>
      <c r="E119" s="83">
        <f t="shared" si="12"/>
        <v>0</v>
      </c>
      <c r="F119" s="85">
        <f ca="1">SUMIF('Dotazione per area'!$E$291:$H$310,B9,'Dotazione per area'!$H$291:$H$310)</f>
        <v>0</v>
      </c>
      <c r="G119" s="85">
        <f ca="1">SUMIF('Dotazione per area'!$E$291:$H$310,B119,'Dotazione per area'!$H$291:$H$310)-SUMIFS('Dotazione per area'!$H$291:$H$310,'Dotazione per area'!$E$291:$E$310,Sintesi!B119,'Dotazione per area'!$J$291:$J$310,"In uscita")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" x14ac:dyDescent="0.2">
      <c r="A120" s="3"/>
      <c r="B120" s="81" t="s">
        <v>43</v>
      </c>
      <c r="C120" s="82">
        <f t="array" ref="C120">SUM(IF(('Dotazione per area'!$E$291:$E$310=B120)*('Dotazione per area'!$I$291:$I$310="Ruolo"),1,0))</f>
        <v>0</v>
      </c>
      <c r="D120" s="82">
        <f t="array" ref="D120">SUM(IF(('Dotazione per area'!$E$291:$E$310=B120)*('Dotazione per area'!$I$291:$I$310="Non ruolo"),1,0))</f>
        <v>0</v>
      </c>
      <c r="E120" s="83">
        <f t="shared" si="12"/>
        <v>0</v>
      </c>
      <c r="F120" s="85">
        <f ca="1">SUMIF('Dotazione per area'!$E$291:$H$310,B10,'Dotazione per area'!$H$291:$H$310)</f>
        <v>0</v>
      </c>
      <c r="G120" s="85">
        <f ca="1">SUMIF('Dotazione per area'!$E$291:$H$310,B120,'Dotazione per area'!$H$291:$H$310)-SUMIFS('Dotazione per area'!$H$291:$H$310,'Dotazione per area'!$E$291:$E$310,Sintesi!B120,'Dotazione per area'!$J$291:$J$310,"In uscita")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" x14ac:dyDescent="0.2">
      <c r="A121" s="3"/>
      <c r="B121" s="81" t="s">
        <v>44</v>
      </c>
      <c r="C121" s="82">
        <f t="array" ref="C121">SUM(IF(('Dotazione per area'!$E$291:$E$310=B121)*('Dotazione per area'!$I$291:$I$310="Ruolo"),1,0))</f>
        <v>0</v>
      </c>
      <c r="D121" s="82">
        <f t="array" ref="D121">SUM(IF(('Dotazione per area'!$E$291:$E$310=B121)*('Dotazione per area'!$I$291:$I$310="Non ruolo"),1,0))</f>
        <v>0</v>
      </c>
      <c r="E121" s="83">
        <f t="shared" si="12"/>
        <v>0</v>
      </c>
      <c r="F121" s="85">
        <f ca="1">SUMIF('Dotazione per area'!$E$291:$H$310,B11,'Dotazione per area'!$H$291:$H$310)</f>
        <v>0</v>
      </c>
      <c r="G121" s="85">
        <f ca="1">SUMIF('Dotazione per area'!$E$291:$H$310,B121,'Dotazione per area'!$H$291:$H$310)-SUMIFS('Dotazione per area'!$H$291:$H$310,'Dotazione per area'!$E$291:$E$310,Sintesi!B121,'Dotazione per area'!$J$291:$J$310,"In uscita")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" x14ac:dyDescent="0.2">
      <c r="A122" s="3"/>
      <c r="B122" s="86" t="s">
        <v>46</v>
      </c>
      <c r="C122" s="82">
        <f t="array" ref="C122">SUM(IF(('Dotazione per area'!$E$291:$E$310=B122)*('Dotazione per area'!$I$291:$I$310="Ruolo"),1,0))</f>
        <v>0</v>
      </c>
      <c r="D122" s="82">
        <f t="array" ref="D122">SUM(IF(('Dotazione per area'!$E$291:$E$310=B122)*('Dotazione per area'!$I$291:$I$310="Non ruolo"),1,0))</f>
        <v>0</v>
      </c>
      <c r="E122" s="88">
        <f t="shared" si="12"/>
        <v>0</v>
      </c>
      <c r="F122" s="85">
        <f ca="1">SUMIF('Dotazione per area'!$E$291:$H$310,B12,'Dotazione per area'!$H$291:$H$310)</f>
        <v>0</v>
      </c>
      <c r="G122" s="85">
        <f ca="1">SUMIF('Dotazione per area'!$E$291:$H$310,B122,'Dotazione per area'!$H$291:$H$310)-SUMIFS('Dotazione per area'!$H$291:$H$310,'Dotazione per area'!$E$291:$E$310,Sintesi!B122,'Dotazione per area'!$J$291:$J$310,"In uscita")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" x14ac:dyDescent="0.25">
      <c r="A123" s="3"/>
      <c r="B123" s="98" t="s">
        <v>111</v>
      </c>
      <c r="C123" s="99">
        <f>SUM(C117:C122)</f>
        <v>0</v>
      </c>
      <c r="D123" s="99">
        <f>SUM(D117:D122)</f>
        <v>0</v>
      </c>
      <c r="E123" s="100">
        <f>SUM(E117:E122)</f>
        <v>0</v>
      </c>
      <c r="F123" s="108">
        <f ca="1">SUM(F117:F122)</f>
        <v>0</v>
      </c>
      <c r="G123" s="102">
        <f ca="1">SUM(G117:G122)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x14ac:dyDescent="0.2">
      <c r="A124" s="3"/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" x14ac:dyDescent="0.2">
      <c r="A125" s="3"/>
      <c r="B125" s="159" t="str">
        <f>'Dotazione per area'!B315&amp;" "&amp;'Dotazione per area'!C315</f>
        <v>Area/Settore 13</v>
      </c>
      <c r="C125" s="159"/>
      <c r="D125" s="77"/>
      <c r="E125" s="77"/>
      <c r="F125" s="3"/>
      <c r="H125" s="3"/>
      <c r="I125" s="3"/>
      <c r="J125" s="3"/>
      <c r="K125" s="3"/>
      <c r="L125" s="161" t="s">
        <v>52</v>
      </c>
      <c r="M125" s="161"/>
      <c r="N125" s="161"/>
      <c r="O125" s="161"/>
      <c r="P125" s="161"/>
      <c r="Q125" s="161"/>
      <c r="R125" s="161"/>
      <c r="S125" s="162" t="str">
        <f>B125</f>
        <v>Area/Settore 13</v>
      </c>
      <c r="T125" s="162"/>
      <c r="U125" s="162"/>
      <c r="V125" s="162"/>
      <c r="W125" s="3"/>
      <c r="X125" s="3"/>
      <c r="Y125" s="3"/>
      <c r="Z125" s="3"/>
      <c r="AA125" s="3"/>
      <c r="AB125" s="3"/>
    </row>
    <row r="126" spans="1:28" ht="15" x14ac:dyDescent="0.2">
      <c r="A126" s="3"/>
      <c r="B126" s="78" t="s">
        <v>8</v>
      </c>
      <c r="C126" s="78" t="s">
        <v>21</v>
      </c>
      <c r="D126" s="79" t="s">
        <v>42</v>
      </c>
      <c r="E126" s="79" t="s">
        <v>106</v>
      </c>
      <c r="F126" s="79" t="s">
        <v>107</v>
      </c>
      <c r="G126" s="79" t="s">
        <v>109</v>
      </c>
      <c r="H126" s="3"/>
      <c r="I126" s="3"/>
      <c r="J126" s="3"/>
      <c r="K126" s="3"/>
      <c r="L126" s="78" t="s">
        <v>8</v>
      </c>
      <c r="M126" s="78" t="s">
        <v>21</v>
      </c>
      <c r="N126" s="79" t="s">
        <v>42</v>
      </c>
      <c r="O126" s="79" t="s">
        <v>106</v>
      </c>
      <c r="P126" s="79" t="s">
        <v>109</v>
      </c>
      <c r="Q126" s="78" t="s">
        <v>8</v>
      </c>
      <c r="R126" s="79" t="s">
        <v>21</v>
      </c>
      <c r="S126" s="79" t="s">
        <v>42</v>
      </c>
      <c r="T126" s="79" t="s">
        <v>106</v>
      </c>
      <c r="U126" s="79" t="s">
        <v>107</v>
      </c>
      <c r="V126" s="80" t="s">
        <v>109</v>
      </c>
      <c r="W126" s="3"/>
      <c r="X126" s="3"/>
      <c r="Y126" s="3"/>
      <c r="Z126" s="3"/>
      <c r="AA126" s="3"/>
      <c r="AB126" s="3"/>
    </row>
    <row r="127" spans="1:28" ht="15" x14ac:dyDescent="0.2">
      <c r="A127" s="3"/>
      <c r="B127" s="81" t="s">
        <v>41</v>
      </c>
      <c r="C127" s="82">
        <f t="array" ref="C127">SUM(IF(('Dotazione per area'!$E$318:$E$337=B127)*('Dotazione per area'!$I$318:$I$337="Ruolo"),1,0))</f>
        <v>0</v>
      </c>
      <c r="D127" s="82">
        <f t="array" ref="D127">SUM(IF(('Dotazione per area'!$E$318:$E$337=B127)*('Dotazione per area'!$I$318:$I$337="Non ruolo"),1,0))</f>
        <v>0</v>
      </c>
      <c r="E127" s="83">
        <f t="shared" ref="E127:E132" si="13">SUM(C127:D127)</f>
        <v>0</v>
      </c>
      <c r="F127" s="85">
        <f ca="1">SUMIF('Dotazione per area'!$E$318:$H$337,B7,'Dotazione per area'!$H$318:$H$337)</f>
        <v>0</v>
      </c>
      <c r="G127" s="85">
        <f ca="1">SUMIF('Dotazione per area'!$E$318:$H$337,B127,'Dotazione per area'!$H$318:$H$337)-SUMIFS('Dotazione per area'!$H$318:$H$337,'Dotazione per area'!$E$318:$E$337,Sintesi!B127,'Dotazione per area'!$J$318:$J$337,"In uscita")</f>
        <v>0</v>
      </c>
      <c r="H127" s="3"/>
      <c r="I127" s="3"/>
      <c r="J127" s="3"/>
      <c r="K127" s="3"/>
      <c r="L127" s="86" t="s">
        <v>47</v>
      </c>
      <c r="M127" s="87">
        <f t="array" ref="M127">SUM(IF(('Dotazione per area'!$E$5:$E$25=L127)*('Dotazione per area'!$I$5:$I$25="Ruolo"),1,0))</f>
        <v>0</v>
      </c>
      <c r="N127" s="87">
        <f t="array" ref="N127">SUM(IF(('Dotazione per area'!$E$5:$E$25=L127)*('Dotazione per area'!$I$5:$I$25="Non ruolo"),1,0))</f>
        <v>0</v>
      </c>
      <c r="O127" s="88">
        <f>SUM(M127:N127)</f>
        <v>0</v>
      </c>
      <c r="P127" s="89">
        <f ca="1">SUMIF('Dotazione per area'!$E$5:$H$25,L127,'Dotazione per area'!$H$5:$H$25)</f>
        <v>0</v>
      </c>
      <c r="Q127" s="90" t="s">
        <v>41</v>
      </c>
      <c r="R127" s="91">
        <f t="array" ref="R127">SUM(IF(('Dotazione per area'!$E$339:$E$340=L127)*('Dotazione per area'!$I$339:$I$340="Ruolo"),1,0))</f>
        <v>0</v>
      </c>
      <c r="S127" s="91">
        <f t="array" ref="S127">SUM(IF(('Dotazione per area'!$E$339:$E$340=L127)*('Dotazione per area'!$I$339:$I$340="Non ruolo"),1,0))</f>
        <v>0</v>
      </c>
      <c r="T127" s="92">
        <f>SUM(R127:S127)</f>
        <v>0</v>
      </c>
      <c r="U127" s="93">
        <f ca="1">SUMIF('Dotazione per area'!$E$339:$H$340,L127,'Dotazione per area'!$H$339:$H$340)</f>
        <v>0</v>
      </c>
      <c r="V127" s="94">
        <f ca="1">SUMIF('Dotazione per area'!$E$339:$H$340,L127,'Dotazione per area'!$H$339:$H$340)-SUMIFS('Dotazione per area'!H339:H340,'Dotazione per area'!E339:E340,"DIR",'Dotazione per area'!J339:J340,"In uscita")</f>
        <v>0</v>
      </c>
      <c r="W127" s="3"/>
      <c r="X127" s="3"/>
      <c r="Y127" s="3"/>
      <c r="Z127" s="3"/>
      <c r="AA127" s="3"/>
      <c r="AB127" s="3"/>
    </row>
    <row r="128" spans="1:28" ht="15" x14ac:dyDescent="0.2">
      <c r="A128" s="3"/>
      <c r="B128" s="81" t="s">
        <v>33</v>
      </c>
      <c r="C128" s="82">
        <f t="array" ref="C128">SUM(IF(('Dotazione per area'!$E$318:$E$337=B128)*('Dotazione per area'!$I$318:$I$337="Ruolo"),1,0))</f>
        <v>0</v>
      </c>
      <c r="D128" s="82">
        <f t="array" ref="D128">SUM(IF(('Dotazione per area'!$E$318:$E$337=B128)*('Dotazione per area'!$I$318:$I$337="Non ruolo"),1,0))</f>
        <v>0</v>
      </c>
      <c r="E128" s="83">
        <f t="shared" si="13"/>
        <v>0</v>
      </c>
      <c r="F128" s="85">
        <f ca="1">SUMIF('Dotazione per area'!$E$318:$H$337,B8,'Dotazione per area'!$H$318:$H$337)</f>
        <v>0</v>
      </c>
      <c r="G128" s="85">
        <f ca="1">SUMIF('Dotazione per area'!$E$318:$H$337,B128,'Dotazione per area'!$H$318:$H$337)-SUMIFS('Dotazione per area'!$H$318:$H$337,'Dotazione per area'!$E$318:$E$337,Sintesi!B128,'Dotazione per area'!$J$318:$J$337,"In uscita")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" x14ac:dyDescent="0.2">
      <c r="A129" s="3"/>
      <c r="B129" s="81" t="s">
        <v>20</v>
      </c>
      <c r="C129" s="82">
        <f t="array" ref="C129">SUM(IF(('Dotazione per area'!$E$318:$E$337=B129)*('Dotazione per area'!$I$318:$I$337="Ruolo"),1,0))</f>
        <v>0</v>
      </c>
      <c r="D129" s="82">
        <f t="array" ref="D129">SUM(IF(('Dotazione per area'!$E$318:$E$337=B129)*('Dotazione per area'!$I$318:$I$337="Non ruolo"),1,0))</f>
        <v>0</v>
      </c>
      <c r="E129" s="83">
        <f t="shared" si="13"/>
        <v>0</v>
      </c>
      <c r="F129" s="85">
        <f ca="1">SUMIF('Dotazione per area'!$E$318:$H$337,B9,'Dotazione per area'!$H$318:$H$337)</f>
        <v>0</v>
      </c>
      <c r="G129" s="85">
        <f ca="1">SUMIF('Dotazione per area'!$E$318:$H$337,B129,'Dotazione per area'!$H$318:$H$337)-SUMIFS('Dotazione per area'!$H$318:$H$337,'Dotazione per area'!$E$318:$E$337,Sintesi!B129,'Dotazione per area'!$J$318:$J$337,"In uscita")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" x14ac:dyDescent="0.2">
      <c r="A130" s="3"/>
      <c r="B130" s="81" t="s">
        <v>43</v>
      </c>
      <c r="C130" s="82">
        <f t="array" ref="C130">SUM(IF(('Dotazione per area'!$E$318:$E$337=B130)*('Dotazione per area'!$I$318:$I$337="Ruolo"),1,0))</f>
        <v>0</v>
      </c>
      <c r="D130" s="82">
        <f t="array" ref="D130">SUM(IF(('Dotazione per area'!$E$318:$E$337=B130)*('Dotazione per area'!$I$318:$I$337="Non ruolo"),1,0))</f>
        <v>0</v>
      </c>
      <c r="E130" s="83">
        <f t="shared" si="13"/>
        <v>0</v>
      </c>
      <c r="F130" s="85">
        <f ca="1">SUMIF('Dotazione per area'!$E$318:$H$337,B10,'Dotazione per area'!$H$318:$H$337)</f>
        <v>0</v>
      </c>
      <c r="G130" s="85">
        <f ca="1">SUMIF('Dotazione per area'!$E$318:$H$337,B130,'Dotazione per area'!$H$318:$H$337)-SUMIFS('Dotazione per area'!$H$318:$H$337,'Dotazione per area'!$E$318:$E$337,Sintesi!B130,'Dotazione per area'!$J$318:$J$337,"In uscita")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" x14ac:dyDescent="0.2">
      <c r="A131" s="3"/>
      <c r="B131" s="81" t="s">
        <v>44</v>
      </c>
      <c r="C131" s="82">
        <f t="array" ref="C131">SUM(IF(('Dotazione per area'!$E$318:$E$337=B131)*('Dotazione per area'!$I$318:$I$337="Ruolo"),1,0))</f>
        <v>0</v>
      </c>
      <c r="D131" s="82">
        <f t="array" ref="D131">SUM(IF(('Dotazione per area'!$E$318:$E$337=B131)*('Dotazione per area'!$I$318:$I$337="Non ruolo"),1,0))</f>
        <v>0</v>
      </c>
      <c r="E131" s="83">
        <f t="shared" si="13"/>
        <v>0</v>
      </c>
      <c r="F131" s="85">
        <f ca="1">SUMIF('Dotazione per area'!$E$318:$H$337,B11,'Dotazione per area'!$H$318:$H$337)</f>
        <v>0</v>
      </c>
      <c r="G131" s="85">
        <f ca="1">SUMIF('Dotazione per area'!$E$318:$H$337,B131,'Dotazione per area'!$H$318:$H$337)-SUMIFS('Dotazione per area'!$H$318:$H$337,'Dotazione per area'!$E$318:$E$337,Sintesi!B131,'Dotazione per area'!$J$318:$J$337,"In uscita")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" x14ac:dyDescent="0.2">
      <c r="A132" s="3"/>
      <c r="B132" s="86" t="s">
        <v>46</v>
      </c>
      <c r="C132" s="82">
        <f t="array" ref="C132">SUM(IF(('Dotazione per area'!$E$318:$E$337=B132)*('Dotazione per area'!$I$318:$I$337="Ruolo"),1,0))</f>
        <v>0</v>
      </c>
      <c r="D132" s="82">
        <f t="array" ref="D132">SUM(IF(('Dotazione per area'!$E$318:$E$337=B132)*('Dotazione per area'!$I$318:$I$337="Non ruolo"),1,0))</f>
        <v>0</v>
      </c>
      <c r="E132" s="88">
        <f t="shared" si="13"/>
        <v>0</v>
      </c>
      <c r="F132" s="85">
        <f ca="1">SUMIF('Dotazione per area'!$E$318:$H$337,B12,'Dotazione per area'!$H$318:$H$337)</f>
        <v>0</v>
      </c>
      <c r="G132" s="85">
        <f ca="1">SUMIF('Dotazione per area'!$E$318:$H$337,B132,'Dotazione per area'!$H$318:$H$337)-SUMIFS('Dotazione per area'!$H$318:$H$337,'Dotazione per area'!$E$318:$E$337,Sintesi!B132,'Dotazione per area'!$J$318:$J$337,"In uscita")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" x14ac:dyDescent="0.25">
      <c r="A133" s="3"/>
      <c r="B133" s="98" t="s">
        <v>111</v>
      </c>
      <c r="C133" s="99">
        <f>SUM(C127:C132)</f>
        <v>0</v>
      </c>
      <c r="D133" s="99">
        <f>SUM(D127:D132)</f>
        <v>0</v>
      </c>
      <c r="E133" s="100">
        <f>SUM(E127:E132)</f>
        <v>0</v>
      </c>
      <c r="F133" s="108">
        <f ca="1">SUM(F127:F132)</f>
        <v>0</v>
      </c>
      <c r="G133" s="102">
        <f ca="1">SUM(G127:G132)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2">
      <c r="A134" s="3"/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" x14ac:dyDescent="0.2">
      <c r="A135" s="3"/>
      <c r="B135" s="159" t="str">
        <f>'Dotazione per area'!B342&amp;" "&amp;'Dotazione per area'!C342</f>
        <v>Area/Settore 14</v>
      </c>
      <c r="C135" s="159"/>
      <c r="D135" s="77"/>
      <c r="E135" s="77"/>
      <c r="F135" s="3"/>
      <c r="H135" s="3"/>
      <c r="I135" s="3"/>
      <c r="J135" s="3"/>
      <c r="K135" s="3"/>
      <c r="L135" s="161" t="s">
        <v>52</v>
      </c>
      <c r="M135" s="161"/>
      <c r="N135" s="161"/>
      <c r="O135" s="161"/>
      <c r="P135" s="161"/>
      <c r="Q135" s="161"/>
      <c r="R135" s="161"/>
      <c r="S135" s="162" t="str">
        <f>B135</f>
        <v>Area/Settore 14</v>
      </c>
      <c r="T135" s="162"/>
      <c r="U135" s="162"/>
      <c r="V135" s="162"/>
      <c r="W135" s="3"/>
      <c r="X135" s="3"/>
      <c r="Y135" s="3"/>
      <c r="Z135" s="3"/>
      <c r="AA135" s="3"/>
      <c r="AB135" s="3"/>
    </row>
    <row r="136" spans="1:28" ht="15" x14ac:dyDescent="0.2">
      <c r="A136" s="3"/>
      <c r="B136" s="78" t="s">
        <v>8</v>
      </c>
      <c r="C136" s="78" t="s">
        <v>21</v>
      </c>
      <c r="D136" s="79" t="s">
        <v>42</v>
      </c>
      <c r="E136" s="79" t="s">
        <v>106</v>
      </c>
      <c r="F136" s="79" t="s">
        <v>107</v>
      </c>
      <c r="G136" s="79" t="s">
        <v>109</v>
      </c>
      <c r="H136" s="3"/>
      <c r="I136" s="3"/>
      <c r="J136" s="3"/>
      <c r="K136" s="3"/>
      <c r="L136" s="78" t="s">
        <v>8</v>
      </c>
      <c r="M136" s="78" t="s">
        <v>21</v>
      </c>
      <c r="N136" s="79" t="s">
        <v>42</v>
      </c>
      <c r="O136" s="79" t="s">
        <v>106</v>
      </c>
      <c r="P136" s="79" t="s">
        <v>109</v>
      </c>
      <c r="Q136" s="78" t="s">
        <v>8</v>
      </c>
      <c r="R136" s="79" t="s">
        <v>21</v>
      </c>
      <c r="S136" s="79" t="s">
        <v>42</v>
      </c>
      <c r="T136" s="79" t="s">
        <v>106</v>
      </c>
      <c r="U136" s="79" t="s">
        <v>107</v>
      </c>
      <c r="V136" s="80" t="s">
        <v>109</v>
      </c>
      <c r="W136" s="3"/>
      <c r="X136" s="3"/>
      <c r="Y136" s="3"/>
      <c r="Z136" s="3"/>
      <c r="AA136" s="3"/>
      <c r="AB136" s="3"/>
    </row>
    <row r="137" spans="1:28" ht="15" x14ac:dyDescent="0.2">
      <c r="A137" s="3"/>
      <c r="B137" s="81" t="s">
        <v>41</v>
      </c>
      <c r="C137" s="82">
        <f t="array" ref="C137">SUM(IF(('Dotazione per area'!$E$345:$E$364=B137)*('Dotazione per area'!$I$345:$I$364="Ruolo"),1,0))</f>
        <v>0</v>
      </c>
      <c r="D137" s="82">
        <f t="array" ref="D137">SUM(IF(('Dotazione per area'!$E$345:$E$364=B137)*('Dotazione per area'!$I$345:$I$364="Non ruolo"),1,0))</f>
        <v>0</v>
      </c>
      <c r="E137" s="83">
        <f t="shared" ref="E137:E142" si="14">SUM(C137:D137)</f>
        <v>0</v>
      </c>
      <c r="F137" s="85">
        <f ca="1">SUMIF('Dotazione per area'!$E$345:$H$364,B7,'Dotazione per area'!$H$345:$H$364)</f>
        <v>0</v>
      </c>
      <c r="G137" s="85">
        <f ca="1">SUMIF('Dotazione per area'!$E$345:$H$364,B137,'Dotazione per area'!$H$345:$H$364)-SUMIFS('Dotazione per area'!$H$345:$H$364,'Dotazione per area'!$E$345:$E$364,Sintesi!B137,'Dotazione per area'!$J$345:$J$364,"In uscita")</f>
        <v>0</v>
      </c>
      <c r="H137" s="3"/>
      <c r="I137" s="3"/>
      <c r="J137" s="3"/>
      <c r="K137" s="3"/>
      <c r="L137" s="86" t="s">
        <v>47</v>
      </c>
      <c r="M137" s="87">
        <f t="array" ref="M137">SUM(IF(('Dotazione per area'!$E$5:$E$25=L137)*('Dotazione per area'!$I$5:$I$25="Ruolo"),1,0))</f>
        <v>0</v>
      </c>
      <c r="N137" s="87">
        <f t="array" ref="N137">SUM(IF(('Dotazione per area'!$E$5:$E$25=L137)*('Dotazione per area'!$I$5:$I$25="Non ruolo"),1,0))</f>
        <v>0</v>
      </c>
      <c r="O137" s="88">
        <f>SUM(M137:N137)</f>
        <v>0</v>
      </c>
      <c r="P137" s="89">
        <f ca="1">SUMIF('Dotazione per area'!$E$5:$H$25,L137,'Dotazione per area'!$H$5:$H$25)</f>
        <v>0</v>
      </c>
      <c r="Q137" s="90" t="s">
        <v>41</v>
      </c>
      <c r="R137" s="91">
        <f t="array" ref="R137">SUM(IF(('Dotazione per area'!$E$366:$E$367=L137)*('Dotazione per area'!$I$366:$I$367="Ruolo"),1,0))</f>
        <v>0</v>
      </c>
      <c r="S137" s="91">
        <f t="array" ref="S137">SUM(IF(('Dotazione per area'!$E$366:$E$367=L137)*('Dotazione per area'!$I$366:$I$367="Non ruolo"),1,0))</f>
        <v>0</v>
      </c>
      <c r="T137" s="92">
        <f>SUM(R137:S137)</f>
        <v>0</v>
      </c>
      <c r="U137" s="93">
        <f ca="1">SUMIF('Dotazione per area'!$E$366:$H$367,L137,'Dotazione per area'!$H$366:$H$367)</f>
        <v>0</v>
      </c>
      <c r="V137" s="94">
        <f ca="1">SUMIF('Dotazione per area'!$E$366:$H$367,L137,'Dotazione per area'!$H$366:$H$367)-SUMIFS('Dotazione per area'!H366:H367,'Dotazione per area'!E366:E367,"DIR",'Dotazione per area'!J366:J367,"In uscita")</f>
        <v>0</v>
      </c>
      <c r="W137" s="3"/>
      <c r="X137" s="3"/>
      <c r="Y137" s="3"/>
      <c r="Z137" s="3"/>
      <c r="AA137" s="3"/>
      <c r="AB137" s="3"/>
    </row>
    <row r="138" spans="1:28" ht="15" x14ac:dyDescent="0.2">
      <c r="A138" s="3"/>
      <c r="B138" s="81" t="s">
        <v>33</v>
      </c>
      <c r="C138" s="82">
        <f t="array" ref="C138">SUM(IF(('Dotazione per area'!$E$345:$E$364=B138)*('Dotazione per area'!$I$345:$I$364="Ruolo"),1,0))</f>
        <v>0</v>
      </c>
      <c r="D138" s="82">
        <f t="array" ref="D138">SUM(IF(('Dotazione per area'!$E$345:$E$364=B138)*('Dotazione per area'!$I$345:$I$364="Non ruolo"),1,0))</f>
        <v>0</v>
      </c>
      <c r="E138" s="83">
        <f t="shared" si="14"/>
        <v>0</v>
      </c>
      <c r="F138" s="85">
        <f ca="1">SUMIF('Dotazione per area'!$E$345:$H$364,B8,'Dotazione per area'!$H$345:$H$364)</f>
        <v>0</v>
      </c>
      <c r="G138" s="85">
        <f ca="1">SUMIF('Dotazione per area'!$E$345:$H$364,B138,'Dotazione per area'!$H$345:$H$364)-SUMIFS('Dotazione per area'!$H$345:$H$364,'Dotazione per area'!$E$345:$E$364,Sintesi!B138,'Dotazione per area'!$J$345:$J$364,"In uscita")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" x14ac:dyDescent="0.2">
      <c r="A139" s="3"/>
      <c r="B139" s="81" t="s">
        <v>20</v>
      </c>
      <c r="C139" s="82">
        <f t="array" ref="C139">SUM(IF(('Dotazione per area'!$E$345:$E$364=B139)*('Dotazione per area'!$I$345:$I$364="Ruolo"),1,0))</f>
        <v>0</v>
      </c>
      <c r="D139" s="82">
        <f t="array" ref="D139">SUM(IF(('Dotazione per area'!$E$345:$E$364=B139)*('Dotazione per area'!$I$345:$I$364="Non ruolo"),1,0))</f>
        <v>0</v>
      </c>
      <c r="E139" s="83">
        <f t="shared" si="14"/>
        <v>0</v>
      </c>
      <c r="F139" s="85">
        <f ca="1">SUMIF('Dotazione per area'!$E$345:$H$364,B9,'Dotazione per area'!$H$345:$H$364)</f>
        <v>0</v>
      </c>
      <c r="G139" s="85">
        <f ca="1">SUMIF('Dotazione per area'!$E$345:$H$364,B139,'Dotazione per area'!$H$345:$H$364)-SUMIFS('Dotazione per area'!$H$345:$H$364,'Dotazione per area'!$E$345:$E$364,Sintesi!B139,'Dotazione per area'!$J$345:$J$364,"In uscita")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" x14ac:dyDescent="0.2">
      <c r="A140" s="3"/>
      <c r="B140" s="81" t="s">
        <v>43</v>
      </c>
      <c r="C140" s="82">
        <f t="array" ref="C140">SUM(IF(('Dotazione per area'!$E$345:$E$364=B140)*('Dotazione per area'!$I$345:$I$364="Ruolo"),1,0))</f>
        <v>0</v>
      </c>
      <c r="D140" s="82">
        <f t="array" ref="D140">SUM(IF(('Dotazione per area'!$E$345:$E$364=B140)*('Dotazione per area'!$I$345:$I$364="Non ruolo"),1,0))</f>
        <v>0</v>
      </c>
      <c r="E140" s="83">
        <f t="shared" si="14"/>
        <v>0</v>
      </c>
      <c r="F140" s="85">
        <f ca="1">SUMIF('Dotazione per area'!$E$345:$H$364,B10,'Dotazione per area'!$H$345:$H$364)</f>
        <v>0</v>
      </c>
      <c r="G140" s="85">
        <f ca="1">SUMIF('Dotazione per area'!$E$345:$H$364,B140,'Dotazione per area'!$H$345:$H$364)-SUMIFS('Dotazione per area'!$H$345:$H$364,'Dotazione per area'!$E$345:$E$364,Sintesi!B140,'Dotazione per area'!$J$345:$J$364,"In uscita")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" x14ac:dyDescent="0.2">
      <c r="A141" s="3"/>
      <c r="B141" s="81" t="s">
        <v>44</v>
      </c>
      <c r="C141" s="82">
        <f t="array" ref="C141">SUM(IF(('Dotazione per area'!$E$345:$E$364=B141)*('Dotazione per area'!$I$345:$I$364="Ruolo"),1,0))</f>
        <v>0</v>
      </c>
      <c r="D141" s="82">
        <f t="array" ref="D141">SUM(IF(('Dotazione per area'!$E$345:$E$364=B141)*('Dotazione per area'!$I$345:$I$364="Non ruolo"),1,0))</f>
        <v>0</v>
      </c>
      <c r="E141" s="83">
        <f t="shared" si="14"/>
        <v>0</v>
      </c>
      <c r="F141" s="85">
        <f ca="1">SUMIF('Dotazione per area'!$E$345:$H$364,B11,'Dotazione per area'!$H$345:$H$364)</f>
        <v>0</v>
      </c>
      <c r="G141" s="85">
        <f ca="1">SUMIF('Dotazione per area'!$E$345:$H$364,B141,'Dotazione per area'!$H$345:$H$364)-SUMIFS('Dotazione per area'!$H$345:$H$364,'Dotazione per area'!$E$345:$E$364,Sintesi!B141,'Dotazione per area'!$J$345:$J$364,"In uscita")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" x14ac:dyDescent="0.2">
      <c r="A142" s="3"/>
      <c r="B142" s="86" t="s">
        <v>46</v>
      </c>
      <c r="C142" s="82">
        <f t="array" ref="C142">SUM(IF(('Dotazione per area'!$E$345:$E$364=B142)*('Dotazione per area'!$I$345:$I$364="Ruolo"),1,0))</f>
        <v>0</v>
      </c>
      <c r="D142" s="82">
        <f t="array" ref="D142">SUM(IF(('Dotazione per area'!$E$345:$E$364=B142)*('Dotazione per area'!$I$345:$I$364="Non ruolo"),1,0))</f>
        <v>0</v>
      </c>
      <c r="E142" s="88">
        <f t="shared" si="14"/>
        <v>0</v>
      </c>
      <c r="F142" s="85">
        <f ca="1">SUMIF('Dotazione per area'!$E$345:$H$364,B12,'Dotazione per area'!$H$345:$H$364)</f>
        <v>0</v>
      </c>
      <c r="G142" s="85">
        <f ca="1">SUMIF('Dotazione per area'!$E$345:$H$364,B142,'Dotazione per area'!$H$345:$H$364)-SUMIFS('Dotazione per area'!$H$345:$H$364,'Dotazione per area'!$E$345:$E$364,Sintesi!B142,'Dotazione per area'!$J$345:$J$364,"In uscita")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" x14ac:dyDescent="0.25">
      <c r="A143" s="3"/>
      <c r="B143" s="98" t="s">
        <v>111</v>
      </c>
      <c r="C143" s="99">
        <f>SUM(C137:C142)</f>
        <v>0</v>
      </c>
      <c r="D143" s="99">
        <f>SUM(D137:D142)</f>
        <v>0</v>
      </c>
      <c r="E143" s="100">
        <f>SUM(E137:E142)</f>
        <v>0</v>
      </c>
      <c r="F143" s="108">
        <f ca="1">SUM(F137:F142)</f>
        <v>0</v>
      </c>
      <c r="G143" s="102">
        <f ca="1">SUM(G137:G142)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2">
      <c r="A144" s="3"/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" x14ac:dyDescent="0.2">
      <c r="A145" s="3"/>
      <c r="B145" s="159" t="str">
        <f>'Dotazione per area'!B369&amp;" "&amp;'Dotazione per area'!C369</f>
        <v>Area/Settore 15</v>
      </c>
      <c r="C145" s="159"/>
      <c r="D145" s="77"/>
      <c r="E145" s="77"/>
      <c r="F145" s="3"/>
      <c r="H145" s="3"/>
      <c r="I145" s="3"/>
      <c r="J145" s="3"/>
      <c r="K145" s="3"/>
      <c r="L145" s="161" t="s">
        <v>52</v>
      </c>
      <c r="M145" s="161"/>
      <c r="N145" s="161"/>
      <c r="O145" s="161"/>
      <c r="P145" s="161"/>
      <c r="Q145" s="161"/>
      <c r="R145" s="161"/>
      <c r="S145" s="162" t="str">
        <f>B145</f>
        <v>Area/Settore 15</v>
      </c>
      <c r="T145" s="162"/>
      <c r="U145" s="162"/>
      <c r="V145" s="162"/>
      <c r="W145" s="3"/>
      <c r="X145" s="3"/>
      <c r="Y145" s="3"/>
      <c r="Z145" s="3"/>
      <c r="AA145" s="3"/>
      <c r="AB145" s="3"/>
    </row>
    <row r="146" spans="1:28" ht="15" x14ac:dyDescent="0.2">
      <c r="A146" s="3"/>
      <c r="B146" s="78" t="s">
        <v>8</v>
      </c>
      <c r="C146" s="78" t="s">
        <v>21</v>
      </c>
      <c r="D146" s="79" t="s">
        <v>42</v>
      </c>
      <c r="E146" s="79" t="s">
        <v>106</v>
      </c>
      <c r="F146" s="79" t="s">
        <v>107</v>
      </c>
      <c r="G146" s="79" t="s">
        <v>109</v>
      </c>
      <c r="H146" s="3"/>
      <c r="I146" s="3"/>
      <c r="J146" s="3"/>
      <c r="K146" s="3"/>
      <c r="L146" s="78" t="s">
        <v>8</v>
      </c>
      <c r="M146" s="78" t="s">
        <v>21</v>
      </c>
      <c r="N146" s="79" t="s">
        <v>42</v>
      </c>
      <c r="O146" s="79" t="s">
        <v>106</v>
      </c>
      <c r="P146" s="79" t="s">
        <v>109</v>
      </c>
      <c r="Q146" s="78" t="s">
        <v>8</v>
      </c>
      <c r="R146" s="79" t="s">
        <v>21</v>
      </c>
      <c r="S146" s="79" t="s">
        <v>42</v>
      </c>
      <c r="T146" s="79" t="s">
        <v>106</v>
      </c>
      <c r="U146" s="79" t="s">
        <v>107</v>
      </c>
      <c r="V146" s="80" t="s">
        <v>109</v>
      </c>
      <c r="W146" s="3"/>
      <c r="X146" s="3"/>
      <c r="Y146" s="3"/>
      <c r="Z146" s="3"/>
      <c r="AA146" s="3"/>
      <c r="AB146" s="3"/>
    </row>
    <row r="147" spans="1:28" ht="15" x14ac:dyDescent="0.2">
      <c r="A147" s="3"/>
      <c r="B147" s="81" t="s">
        <v>41</v>
      </c>
      <c r="C147" s="82">
        <f t="array" ref="C147">SUM(IF(('Dotazione per area'!$E$372:$E$391=B147)*('Dotazione per area'!$I$372:$I$391="Ruolo"),1,0))</f>
        <v>0</v>
      </c>
      <c r="D147" s="82">
        <f t="array" ref="D147">SUM(IF(('Dotazione per area'!$E$372:$E$391=B147)*('Dotazione per area'!$I$372:$I$391="Non ruolo"),1,0))</f>
        <v>0</v>
      </c>
      <c r="E147" s="83">
        <f t="shared" ref="E147:E152" si="15">SUM(C147:D147)</f>
        <v>0</v>
      </c>
      <c r="F147" s="85">
        <f ca="1">SUMIF('Dotazione per area'!$E$372:$H$391,B7,'Dotazione per area'!$H$372:$H$391)</f>
        <v>0</v>
      </c>
      <c r="G147" s="85">
        <f ca="1">SUMIF('Dotazione per area'!$E$372:$H$391,B147,'Dotazione per area'!$H$372:$H$391)-SUMIFS('Dotazione per area'!$H$372:$H$391,'Dotazione per area'!$E$372:$E$391,Sintesi!B147,'Dotazione per area'!$J$372:$J$391,"In uscita")</f>
        <v>0</v>
      </c>
      <c r="H147" s="3"/>
      <c r="I147" s="3"/>
      <c r="J147" s="3"/>
      <c r="K147" s="3"/>
      <c r="L147" s="86" t="s">
        <v>47</v>
      </c>
      <c r="M147" s="87">
        <f t="array" ref="M147">SUM(IF(('Dotazione per area'!$E$5:$E$25=L147)*('Dotazione per area'!$I$5:$I$25="Ruolo"),1,0))</f>
        <v>0</v>
      </c>
      <c r="N147" s="87">
        <f t="array" ref="N147">SUM(IF(('Dotazione per area'!$E$5:$E$25=L147)*('Dotazione per area'!$I$5:$I$25="Non ruolo"),1,0))</f>
        <v>0</v>
      </c>
      <c r="O147" s="88">
        <f>SUM(M147:N147)</f>
        <v>0</v>
      </c>
      <c r="P147" s="89">
        <f ca="1">SUMIF('Dotazione per area'!$E$5:$H$25,L147,'Dotazione per area'!$H$5:$H$25)</f>
        <v>0</v>
      </c>
      <c r="Q147" s="90" t="s">
        <v>41</v>
      </c>
      <c r="R147" s="91">
        <f t="array" ref="R147">SUM(IF(('Dotazione per area'!$E$393:$E$394=L147)*('Dotazione per area'!$I$393:$I$394="Ruolo"),1,0))</f>
        <v>0</v>
      </c>
      <c r="S147" s="91">
        <f t="array" ref="S147">SUM(IF(('Dotazione per area'!$E$393:$E$394=L147)*('Dotazione per area'!$I$393:$I$394="Non ruolo"),1,0))</f>
        <v>0</v>
      </c>
      <c r="T147" s="92">
        <f>SUM(R147:S147)</f>
        <v>0</v>
      </c>
      <c r="U147" s="93">
        <f ca="1">SUMIF('Dotazione per area'!$E$393:$H$394,L147,'Dotazione per area'!$H$393:$H$394)</f>
        <v>0</v>
      </c>
      <c r="V147" s="94">
        <f ca="1">SUMIF('Dotazione per area'!$E$393:$H$394,L147,'Dotazione per area'!$H$393:$H$394)-SUMIFS('Dotazione per area'!H393:H394,'Dotazione per area'!E393:E394,"DIR",'Dotazione per area'!J393:J394,"In uscita")</f>
        <v>0</v>
      </c>
      <c r="W147" s="3"/>
      <c r="X147" s="3"/>
      <c r="Y147" s="3"/>
      <c r="Z147" s="3"/>
      <c r="AA147" s="3"/>
      <c r="AB147" s="3"/>
    </row>
    <row r="148" spans="1:28" ht="15" x14ac:dyDescent="0.2">
      <c r="A148" s="3"/>
      <c r="B148" s="81" t="s">
        <v>33</v>
      </c>
      <c r="C148" s="82">
        <f t="array" ref="C148">SUM(IF(('Dotazione per area'!$E$372:$E$391=B148)*('Dotazione per area'!$I$372:$I$391="Ruolo"),1,0))</f>
        <v>0</v>
      </c>
      <c r="D148" s="82">
        <f t="array" ref="D148">SUM(IF(('Dotazione per area'!$E$372:$E$391=B148)*('Dotazione per area'!$I$372:$I$391="Non ruolo"),1,0))</f>
        <v>0</v>
      </c>
      <c r="E148" s="83">
        <f t="shared" si="15"/>
        <v>0</v>
      </c>
      <c r="F148" s="85">
        <f ca="1">SUMIF('Dotazione per area'!$E$372:$H$391,B8,'Dotazione per area'!$H$372:$H$391)</f>
        <v>0</v>
      </c>
      <c r="G148" s="85">
        <f ca="1">SUMIF('Dotazione per area'!$E$372:$H$391,B148,'Dotazione per area'!$H$372:$H$391)-SUMIFS('Dotazione per area'!$H$372:$H$391,'Dotazione per area'!$E$372:$E$391,Sintesi!B148,'Dotazione per area'!$J$372:$J$391,"In uscita")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" x14ac:dyDescent="0.2">
      <c r="A149" s="3"/>
      <c r="B149" s="81" t="s">
        <v>20</v>
      </c>
      <c r="C149" s="82">
        <f t="array" ref="C149">SUM(IF(('Dotazione per area'!$E$372:$E$391=B149)*('Dotazione per area'!$I$372:$I$391="Ruolo"),1,0))</f>
        <v>0</v>
      </c>
      <c r="D149" s="82">
        <f t="array" ref="D149">SUM(IF(('Dotazione per area'!$E$372:$E$391=B149)*('Dotazione per area'!$I$372:$I$391="Non ruolo"),1,0))</f>
        <v>0</v>
      </c>
      <c r="E149" s="83">
        <f t="shared" si="15"/>
        <v>0</v>
      </c>
      <c r="F149" s="85">
        <f ca="1">SUMIF('Dotazione per area'!$E$372:$H$391,B9,'Dotazione per area'!$H$372:$H$391)</f>
        <v>0</v>
      </c>
      <c r="G149" s="85">
        <f ca="1">SUMIF('Dotazione per area'!$E$372:$H$391,B149,'Dotazione per area'!$H$372:$H$391)-SUMIFS('Dotazione per area'!$H$372:$H$391,'Dotazione per area'!$E$372:$E$391,Sintesi!B149,'Dotazione per area'!$J$372:$J$391,"In uscita")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" x14ac:dyDescent="0.2">
      <c r="A150" s="3"/>
      <c r="B150" s="81" t="s">
        <v>43</v>
      </c>
      <c r="C150" s="82">
        <f t="array" ref="C150">SUM(IF(('Dotazione per area'!$E$372:$E$391=B150)*('Dotazione per area'!$I$372:$I$391="Ruolo"),1,0))</f>
        <v>0</v>
      </c>
      <c r="D150" s="82">
        <f t="array" ref="D150">SUM(IF(('Dotazione per area'!$E$372:$E$391=B150)*('Dotazione per area'!$I$372:$I$391="Non ruolo"),1,0))</f>
        <v>0</v>
      </c>
      <c r="E150" s="83">
        <f t="shared" si="15"/>
        <v>0</v>
      </c>
      <c r="F150" s="85">
        <f ca="1">SUMIF('Dotazione per area'!$E$372:$H$391,B10,'Dotazione per area'!$H$372:$H$391)</f>
        <v>0</v>
      </c>
      <c r="G150" s="85">
        <f ca="1">SUMIF('Dotazione per area'!$E$372:$H$391,B150,'Dotazione per area'!$H$372:$H$391)-SUMIFS('Dotazione per area'!$H$372:$H$391,'Dotazione per area'!$E$372:$E$391,Sintesi!B150,'Dotazione per area'!$J$372:$J$391,"In uscita")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" x14ac:dyDescent="0.2">
      <c r="A151" s="3"/>
      <c r="B151" s="81" t="s">
        <v>44</v>
      </c>
      <c r="C151" s="82">
        <f t="array" ref="C151">SUM(IF(('Dotazione per area'!$E$372:$E$391=B151)*('Dotazione per area'!$I$372:$I$391="Ruolo"),1,0))</f>
        <v>0</v>
      </c>
      <c r="D151" s="82">
        <f t="array" ref="D151">SUM(IF(('Dotazione per area'!$E$372:$E$391=B151)*('Dotazione per area'!$I$372:$I$391="Non ruolo"),1,0))</f>
        <v>0</v>
      </c>
      <c r="E151" s="83">
        <f t="shared" si="15"/>
        <v>0</v>
      </c>
      <c r="F151" s="85">
        <f ca="1">SUMIF('Dotazione per area'!$E$372:$H$391,B11,'Dotazione per area'!$H$372:$H$391)</f>
        <v>0</v>
      </c>
      <c r="G151" s="85">
        <f ca="1">SUMIF('Dotazione per area'!$E$372:$H$391,B151,'Dotazione per area'!$H$372:$H$391)-SUMIFS('Dotazione per area'!$H$372:$H$391,'Dotazione per area'!$E$372:$E$391,Sintesi!B151,'Dotazione per area'!$J$372:$J$391,"In uscita")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" x14ac:dyDescent="0.2">
      <c r="A152" s="3"/>
      <c r="B152" s="86" t="s">
        <v>46</v>
      </c>
      <c r="C152" s="82">
        <f t="array" ref="C152">SUM(IF(('Dotazione per area'!$E$372:$E$391=B152)*('Dotazione per area'!$I$372:$I$391="Ruolo"),1,0))</f>
        <v>0</v>
      </c>
      <c r="D152" s="82">
        <f t="array" ref="D152">SUM(IF(('Dotazione per area'!$E$372:$E$391=B152)*('Dotazione per area'!$I$372:$I$391="Non ruolo"),1,0))</f>
        <v>0</v>
      </c>
      <c r="E152" s="88">
        <f t="shared" si="15"/>
        <v>0</v>
      </c>
      <c r="F152" s="85">
        <f ca="1">SUMIF('Dotazione per area'!$E$372:$H$391,B12,'Dotazione per area'!$H$372:$H$391)</f>
        <v>0</v>
      </c>
      <c r="G152" s="85">
        <f ca="1">SUMIF('Dotazione per area'!$E$372:$H$391,B152,'Dotazione per area'!$H$372:$H$391)-SUMIFS('Dotazione per area'!$H$372:$H$391,'Dotazione per area'!$E$372:$E$391,Sintesi!B152,'Dotazione per area'!$J$372:$J$391,"In uscita")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" x14ac:dyDescent="0.25">
      <c r="A153" s="3"/>
      <c r="B153" s="98" t="s">
        <v>111</v>
      </c>
      <c r="C153" s="99">
        <f>SUM(C147:C152)</f>
        <v>0</v>
      </c>
      <c r="D153" s="99">
        <f>SUM(D147:D152)</f>
        <v>0</v>
      </c>
      <c r="E153" s="100">
        <f>SUM(E147:E152)</f>
        <v>0</v>
      </c>
      <c r="F153" s="108">
        <f ca="1">SUM(F147:F152)</f>
        <v>0</v>
      </c>
      <c r="G153" s="102">
        <f ca="1">SUM(G147:G152)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</sheetData>
  <sheetProtection selectLockedCells="1" selectUnlockedCells="1"/>
  <mergeCells count="52">
    <mergeCell ref="B115:C115"/>
    <mergeCell ref="L115:R115"/>
    <mergeCell ref="S115:V115"/>
    <mergeCell ref="B145:C145"/>
    <mergeCell ref="L145:R145"/>
    <mergeCell ref="S145:V145"/>
    <mergeCell ref="B125:C125"/>
    <mergeCell ref="L125:R125"/>
    <mergeCell ref="S125:V125"/>
    <mergeCell ref="B135:C135"/>
    <mergeCell ref="L135:R135"/>
    <mergeCell ref="S135:V135"/>
    <mergeCell ref="B95:C95"/>
    <mergeCell ref="L95:R95"/>
    <mergeCell ref="S95:V95"/>
    <mergeCell ref="B105:C105"/>
    <mergeCell ref="L105:R105"/>
    <mergeCell ref="S105:V105"/>
    <mergeCell ref="B75:C75"/>
    <mergeCell ref="L75:R75"/>
    <mergeCell ref="S75:V75"/>
    <mergeCell ref="B85:C85"/>
    <mergeCell ref="L85:R85"/>
    <mergeCell ref="S85:V85"/>
    <mergeCell ref="B55:C55"/>
    <mergeCell ref="L55:R55"/>
    <mergeCell ref="S55:V55"/>
    <mergeCell ref="B65:C65"/>
    <mergeCell ref="L65:R65"/>
    <mergeCell ref="S65:V65"/>
    <mergeCell ref="B35:C35"/>
    <mergeCell ref="L35:R35"/>
    <mergeCell ref="S35:V35"/>
    <mergeCell ref="B45:C45"/>
    <mergeCell ref="L45:R45"/>
    <mergeCell ref="S45:V45"/>
    <mergeCell ref="B15:C15"/>
    <mergeCell ref="L15:R15"/>
    <mergeCell ref="S15:V15"/>
    <mergeCell ref="B25:C25"/>
    <mergeCell ref="L25:R25"/>
    <mergeCell ref="S25:V25"/>
    <mergeCell ref="L5:R5"/>
    <mergeCell ref="S5:V5"/>
    <mergeCell ref="I8:J8"/>
    <mergeCell ref="I9:J9"/>
    <mergeCell ref="I10:J10"/>
    <mergeCell ref="B2:E2"/>
    <mergeCell ref="I2:J2"/>
    <mergeCell ref="B5:C5"/>
    <mergeCell ref="I5:I6"/>
    <mergeCell ref="J5:J6"/>
  </mergeCells>
  <pageMargins left="0.75" right="0.75" top="1" bottom="1" header="0.51180555555555551" footer="0.51180555555555551"/>
  <pageSetup paperSize="9" scale="40" firstPageNumber="0" orientation="portrait" horizontalDpi="300" verticalDpi="300"/>
  <headerFooter alignWithMargins="0"/>
  <rowBreaks count="3" manualBreakCount="3">
    <brk id="54" max="16383" man="1"/>
    <brk id="104" max="16383" man="1"/>
    <brk id="1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workbookViewId="0">
      <selection activeCell="C12" sqref="C12"/>
    </sheetView>
  </sheetViews>
  <sheetFormatPr defaultColWidth="9.140625" defaultRowHeight="12.75" x14ac:dyDescent="0.2"/>
  <cols>
    <col min="1" max="1" width="2.85546875" style="2" customWidth="1"/>
    <col min="2" max="2" width="46.140625" style="2" customWidth="1"/>
    <col min="3" max="5" width="18.5703125" style="2" customWidth="1"/>
    <col min="6" max="6" width="0.140625" style="2" customWidth="1"/>
    <col min="7" max="7" width="2" style="2" customWidth="1"/>
    <col min="8" max="8" width="20" style="2" customWidth="1"/>
    <col min="9" max="9" width="19.28515625" style="2" customWidth="1"/>
    <col min="10" max="10" width="2.85546875" style="2" customWidth="1"/>
    <col min="11" max="16384" width="9.140625" style="2"/>
  </cols>
  <sheetData>
    <row r="1" spans="1:25" ht="1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 x14ac:dyDescent="0.2">
      <c r="A2" s="3"/>
      <c r="B2" s="157" t="s">
        <v>112</v>
      </c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2">
      <c r="A3" s="3"/>
      <c r="B3" s="157" t="s">
        <v>113</v>
      </c>
      <c r="C3" s="157"/>
      <c r="D3" s="157"/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44.25" customHeight="1" x14ac:dyDescent="0.2">
      <c r="A4" s="3"/>
      <c r="B4" s="3"/>
      <c r="C4" s="3"/>
      <c r="D4" s="3"/>
      <c r="E4" s="3"/>
      <c r="F4" s="3"/>
      <c r="H4" s="165" t="s">
        <v>114</v>
      </c>
      <c r="I4" s="16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customHeight="1" x14ac:dyDescent="0.2">
      <c r="A5" s="3"/>
      <c r="B5" s="3"/>
      <c r="C5" s="3"/>
      <c r="D5" s="3"/>
      <c r="E5" s="3"/>
      <c r="F5" s="3"/>
      <c r="G5" s="3"/>
      <c r="H5" s="166">
        <v>1067210.1299999999</v>
      </c>
      <c r="I5" s="16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C6" s="79" t="s">
        <v>109</v>
      </c>
      <c r="D6" s="109" t="s">
        <v>115</v>
      </c>
      <c r="E6" s="110" t="s">
        <v>111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x14ac:dyDescent="0.25">
      <c r="A7" s="3"/>
      <c r="B7" s="111" t="s">
        <v>116</v>
      </c>
      <c r="C7" s="112">
        <f ca="1">Sintesi!J4</f>
        <v>642067.72360575001</v>
      </c>
      <c r="D7" s="113">
        <f ca="1">C7*(23.8+2.88+8.5+'Dotazione per area'!O6)%</f>
        <v>231513.89702471657</v>
      </c>
      <c r="E7" s="114">
        <f t="shared" ref="E7:E13" ca="1" si="0">C7+D7</f>
        <v>873581.62063046661</v>
      </c>
      <c r="F7" s="3"/>
      <c r="G7" s="3"/>
      <c r="H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x14ac:dyDescent="0.2">
      <c r="A8" s="3"/>
      <c r="B8" s="115" t="s">
        <v>117</v>
      </c>
      <c r="C8" s="116">
        <v>67000</v>
      </c>
      <c r="D8" s="117">
        <f>C8*0.323</f>
        <v>21641</v>
      </c>
      <c r="E8" s="118">
        <f t="shared" si="0"/>
        <v>88641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x14ac:dyDescent="0.2">
      <c r="A9" s="3"/>
      <c r="B9" s="119" t="s">
        <v>118</v>
      </c>
      <c r="C9" s="116">
        <v>58000</v>
      </c>
      <c r="D9" s="117">
        <f>C9*0.323</f>
        <v>18734</v>
      </c>
      <c r="E9" s="118">
        <f t="shared" si="0"/>
        <v>76734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x14ac:dyDescent="0.2">
      <c r="A10" s="3"/>
      <c r="B10" s="119" t="s">
        <v>119</v>
      </c>
      <c r="C10" s="116">
        <v>10000</v>
      </c>
      <c r="D10" s="117">
        <f>C10*0.323</f>
        <v>3230</v>
      </c>
      <c r="E10" s="118">
        <f t="shared" si="0"/>
        <v>13230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x14ac:dyDescent="0.2">
      <c r="A11" s="3"/>
      <c r="B11" s="119" t="s">
        <v>120</v>
      </c>
      <c r="C11" s="116">
        <v>11250</v>
      </c>
      <c r="D11" s="117">
        <f>C11*0.323</f>
        <v>3633.75</v>
      </c>
      <c r="E11" s="118">
        <f t="shared" si="0"/>
        <v>14883.75</v>
      </c>
      <c r="F11" s="3"/>
      <c r="G11" s="7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" x14ac:dyDescent="0.2">
      <c r="A12" s="3"/>
      <c r="B12" s="120"/>
      <c r="C12" s="116"/>
      <c r="D12" s="121"/>
      <c r="E12" s="118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x14ac:dyDescent="0.2">
      <c r="A13" s="3"/>
      <c r="B13" s="122"/>
      <c r="C13" s="123"/>
      <c r="D13" s="124"/>
      <c r="E13" s="12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x14ac:dyDescent="0.2">
      <c r="A14" s="3"/>
      <c r="B14" s="126"/>
      <c r="C14" s="127"/>
      <c r="D14" s="126"/>
      <c r="E14" s="128">
        <f ca="1">SUM(E7:E13)</f>
        <v>1067070.3706304666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customHeight="1" x14ac:dyDescent="0.2">
      <c r="A15" s="3"/>
      <c r="B15" s="167"/>
      <c r="C15" s="126"/>
      <c r="D15" s="126"/>
      <c r="E15" s="12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">
      <c r="A16" s="3"/>
      <c r="B16" s="167"/>
      <c r="C16" s="79" t="s">
        <v>109</v>
      </c>
      <c r="D16" s="110" t="s">
        <v>115</v>
      </c>
      <c r="E16" s="168" t="s">
        <v>111</v>
      </c>
      <c r="F16" s="16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5" ht="15" x14ac:dyDescent="0.25">
      <c r="A17" s="3"/>
      <c r="B17" s="111" t="s">
        <v>121</v>
      </c>
      <c r="C17" s="129">
        <f ca="1">Sintesi!J7</f>
        <v>0</v>
      </c>
      <c r="D17" s="130"/>
      <c r="E17" s="128">
        <f ca="1">C17+D17</f>
        <v>0</v>
      </c>
      <c r="F17" s="1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5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x14ac:dyDescent="0.2">
      <c r="A19" s="3"/>
      <c r="B19" s="3"/>
      <c r="C19" s="79" t="s">
        <v>109</v>
      </c>
      <c r="D19" s="110" t="s">
        <v>115</v>
      </c>
      <c r="E19" s="110" t="s">
        <v>111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5">
      <c r="A20" s="3"/>
      <c r="B20" s="111" t="s">
        <v>122</v>
      </c>
      <c r="C20" s="131">
        <f>Sintesi!I10</f>
        <v>0</v>
      </c>
      <c r="D20" s="130"/>
      <c r="E20" s="128">
        <f>C20+D20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</sheetData>
  <sheetProtection selectLockedCells="1" selectUnlockedCells="1"/>
  <mergeCells count="6">
    <mergeCell ref="B2:E2"/>
    <mergeCell ref="B3:E3"/>
    <mergeCell ref="H4:I4"/>
    <mergeCell ref="H5:I5"/>
    <mergeCell ref="B15:B16"/>
    <mergeCell ref="E16:F16"/>
  </mergeCells>
  <pageMargins left="0.52013888888888893" right="0.52013888888888893" top="1" bottom="1" header="0.51180555555555551" footer="0.51180555555555551"/>
  <pageSetup paperSize="9" scale="88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showGridLines="0" topLeftCell="A25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136" t="s">
        <v>135</v>
      </c>
      <c r="C1" s="136"/>
      <c r="D1" s="143"/>
      <c r="E1" s="143"/>
      <c r="F1" s="143"/>
    </row>
    <row r="2" spans="2:6" x14ac:dyDescent="0.2">
      <c r="B2" s="136" t="s">
        <v>136</v>
      </c>
      <c r="C2" s="136"/>
      <c r="D2" s="143"/>
      <c r="E2" s="143"/>
      <c r="F2" s="143"/>
    </row>
    <row r="3" spans="2:6" x14ac:dyDescent="0.2">
      <c r="B3" s="137"/>
      <c r="C3" s="137"/>
      <c r="D3" s="144"/>
      <c r="E3" s="144"/>
      <c r="F3" s="144"/>
    </row>
    <row r="4" spans="2:6" ht="51" x14ac:dyDescent="0.2">
      <c r="B4" s="137" t="s">
        <v>137</v>
      </c>
      <c r="C4" s="137"/>
      <c r="D4" s="144"/>
      <c r="E4" s="144"/>
      <c r="F4" s="144"/>
    </row>
    <row r="5" spans="2:6" x14ac:dyDescent="0.2">
      <c r="B5" s="137"/>
      <c r="C5" s="137"/>
      <c r="D5" s="144"/>
      <c r="E5" s="144"/>
      <c r="F5" s="144"/>
    </row>
    <row r="6" spans="2:6" ht="25.5" x14ac:dyDescent="0.2">
      <c r="B6" s="136" t="s">
        <v>138</v>
      </c>
      <c r="C6" s="136"/>
      <c r="D6" s="143"/>
      <c r="E6" s="143" t="s">
        <v>139</v>
      </c>
      <c r="F6" s="143" t="s">
        <v>140</v>
      </c>
    </row>
    <row r="7" spans="2:6" ht="13.5" thickBot="1" x14ac:dyDescent="0.25">
      <c r="B7" s="137"/>
      <c r="C7" s="137"/>
      <c r="D7" s="144"/>
      <c r="E7" s="144"/>
      <c r="F7" s="144"/>
    </row>
    <row r="8" spans="2:6" ht="51" x14ac:dyDescent="0.2">
      <c r="B8" s="138" t="s">
        <v>141</v>
      </c>
      <c r="C8" s="139"/>
      <c r="D8" s="145"/>
      <c r="E8" s="145">
        <v>605</v>
      </c>
      <c r="F8" s="146"/>
    </row>
    <row r="9" spans="2:6" ht="25.5" x14ac:dyDescent="0.2">
      <c r="B9" s="140"/>
      <c r="C9" s="137"/>
      <c r="D9" s="144"/>
      <c r="E9" s="147" t="s">
        <v>142</v>
      </c>
      <c r="F9" s="148" t="s">
        <v>190</v>
      </c>
    </row>
    <row r="10" spans="2:6" ht="25.5" x14ac:dyDescent="0.2">
      <c r="B10" s="140"/>
      <c r="C10" s="137"/>
      <c r="D10" s="144"/>
      <c r="E10" s="147" t="s">
        <v>143</v>
      </c>
      <c r="F10" s="148"/>
    </row>
    <row r="11" spans="2:6" ht="25.5" x14ac:dyDescent="0.2">
      <c r="B11" s="140"/>
      <c r="C11" s="137"/>
      <c r="D11" s="144"/>
      <c r="E11" s="147" t="s">
        <v>144</v>
      </c>
      <c r="F11" s="148"/>
    </row>
    <row r="12" spans="2:6" ht="25.5" x14ac:dyDescent="0.2">
      <c r="B12" s="140"/>
      <c r="C12" s="137"/>
      <c r="D12" s="144"/>
      <c r="E12" s="147" t="s">
        <v>145</v>
      </c>
      <c r="F12" s="148"/>
    </row>
    <row r="13" spans="2:6" ht="25.5" x14ac:dyDescent="0.2">
      <c r="B13" s="140"/>
      <c r="C13" s="137"/>
      <c r="D13" s="144"/>
      <c r="E13" s="147" t="s">
        <v>146</v>
      </c>
      <c r="F13" s="148"/>
    </row>
    <row r="14" spans="2:6" ht="25.5" x14ac:dyDescent="0.2">
      <c r="B14" s="140"/>
      <c r="C14" s="137"/>
      <c r="D14" s="144"/>
      <c r="E14" s="147" t="s">
        <v>147</v>
      </c>
      <c r="F14" s="148"/>
    </row>
    <row r="15" spans="2:6" ht="25.5" x14ac:dyDescent="0.2">
      <c r="B15" s="140"/>
      <c r="C15" s="137"/>
      <c r="D15" s="144"/>
      <c r="E15" s="147" t="s">
        <v>148</v>
      </c>
      <c r="F15" s="148"/>
    </row>
    <row r="16" spans="2:6" ht="25.5" x14ac:dyDescent="0.2">
      <c r="B16" s="140"/>
      <c r="C16" s="137"/>
      <c r="D16" s="144"/>
      <c r="E16" s="147" t="s">
        <v>149</v>
      </c>
      <c r="F16" s="148"/>
    </row>
    <row r="17" spans="2:6" ht="25.5" x14ac:dyDescent="0.2">
      <c r="B17" s="140"/>
      <c r="C17" s="137"/>
      <c r="D17" s="144"/>
      <c r="E17" s="147" t="s">
        <v>150</v>
      </c>
      <c r="F17" s="148"/>
    </row>
    <row r="18" spans="2:6" ht="25.5" x14ac:dyDescent="0.2">
      <c r="B18" s="140"/>
      <c r="C18" s="137"/>
      <c r="D18" s="144"/>
      <c r="E18" s="147" t="s">
        <v>151</v>
      </c>
      <c r="F18" s="148"/>
    </row>
    <row r="19" spans="2:6" ht="25.5" x14ac:dyDescent="0.2">
      <c r="B19" s="140"/>
      <c r="C19" s="137"/>
      <c r="D19" s="144"/>
      <c r="E19" s="147" t="s">
        <v>152</v>
      </c>
      <c r="F19" s="148"/>
    </row>
    <row r="20" spans="2:6" ht="25.5" x14ac:dyDescent="0.2">
      <c r="B20" s="140"/>
      <c r="C20" s="137"/>
      <c r="D20" s="144"/>
      <c r="E20" s="147" t="s">
        <v>153</v>
      </c>
      <c r="F20" s="148"/>
    </row>
    <row r="21" spans="2:6" ht="25.5" x14ac:dyDescent="0.2">
      <c r="B21" s="140"/>
      <c r="C21" s="137"/>
      <c r="D21" s="144"/>
      <c r="E21" s="147" t="s">
        <v>154</v>
      </c>
      <c r="F21" s="148"/>
    </row>
    <row r="22" spans="2:6" ht="25.5" x14ac:dyDescent="0.2">
      <c r="B22" s="140"/>
      <c r="C22" s="137"/>
      <c r="D22" s="144"/>
      <c r="E22" s="147" t="s">
        <v>155</v>
      </c>
      <c r="F22" s="148"/>
    </row>
    <row r="23" spans="2:6" ht="25.5" x14ac:dyDescent="0.2">
      <c r="B23" s="140"/>
      <c r="C23" s="137"/>
      <c r="D23" s="144"/>
      <c r="E23" s="147" t="s">
        <v>156</v>
      </c>
      <c r="F23" s="148"/>
    </row>
    <row r="24" spans="2:6" ht="25.5" x14ac:dyDescent="0.2">
      <c r="B24" s="140"/>
      <c r="C24" s="137"/>
      <c r="D24" s="144"/>
      <c r="E24" s="147" t="s">
        <v>157</v>
      </c>
      <c r="F24" s="148"/>
    </row>
    <row r="25" spans="2:6" ht="25.5" x14ac:dyDescent="0.2">
      <c r="B25" s="140"/>
      <c r="C25" s="137"/>
      <c r="D25" s="144"/>
      <c r="E25" s="147" t="s">
        <v>158</v>
      </c>
      <c r="F25" s="148"/>
    </row>
    <row r="26" spans="2:6" ht="25.5" x14ac:dyDescent="0.2">
      <c r="B26" s="140"/>
      <c r="C26" s="137"/>
      <c r="D26" s="144"/>
      <c r="E26" s="147" t="s">
        <v>159</v>
      </c>
      <c r="F26" s="148"/>
    </row>
    <row r="27" spans="2:6" ht="25.5" x14ac:dyDescent="0.2">
      <c r="B27" s="140"/>
      <c r="C27" s="137"/>
      <c r="D27" s="144"/>
      <c r="E27" s="147" t="s">
        <v>160</v>
      </c>
      <c r="F27" s="148"/>
    </row>
    <row r="28" spans="2:6" ht="25.5" x14ac:dyDescent="0.2">
      <c r="B28" s="140"/>
      <c r="C28" s="137"/>
      <c r="D28" s="144"/>
      <c r="E28" s="147" t="s">
        <v>161</v>
      </c>
      <c r="F28" s="148"/>
    </row>
    <row r="29" spans="2:6" ht="25.5" x14ac:dyDescent="0.2">
      <c r="B29" s="140"/>
      <c r="C29" s="137"/>
      <c r="D29" s="144"/>
      <c r="E29" s="147" t="s">
        <v>162</v>
      </c>
      <c r="F29" s="148"/>
    </row>
    <row r="30" spans="2:6" ht="25.5" x14ac:dyDescent="0.2">
      <c r="B30" s="140"/>
      <c r="C30" s="137"/>
      <c r="D30" s="144"/>
      <c r="E30" s="147" t="s">
        <v>163</v>
      </c>
      <c r="F30" s="148"/>
    </row>
    <row r="31" spans="2:6" ht="25.5" x14ac:dyDescent="0.2">
      <c r="B31" s="140"/>
      <c r="C31" s="137"/>
      <c r="D31" s="144"/>
      <c r="E31" s="147" t="s">
        <v>164</v>
      </c>
      <c r="F31" s="148"/>
    </row>
    <row r="32" spans="2:6" ht="25.5" x14ac:dyDescent="0.2">
      <c r="B32" s="140"/>
      <c r="C32" s="137"/>
      <c r="D32" s="144"/>
      <c r="E32" s="147" t="s">
        <v>165</v>
      </c>
      <c r="F32" s="148"/>
    </row>
    <row r="33" spans="2:6" ht="25.5" x14ac:dyDescent="0.2">
      <c r="B33" s="140"/>
      <c r="C33" s="137"/>
      <c r="D33" s="144"/>
      <c r="E33" s="147" t="s">
        <v>166</v>
      </c>
      <c r="F33" s="148"/>
    </row>
    <row r="34" spans="2:6" ht="25.5" x14ac:dyDescent="0.2">
      <c r="B34" s="140"/>
      <c r="C34" s="137"/>
      <c r="D34" s="144"/>
      <c r="E34" s="147" t="s">
        <v>167</v>
      </c>
      <c r="F34" s="148"/>
    </row>
    <row r="35" spans="2:6" ht="25.5" x14ac:dyDescent="0.2">
      <c r="B35" s="140"/>
      <c r="C35" s="137"/>
      <c r="D35" s="144"/>
      <c r="E35" s="147" t="s">
        <v>168</v>
      </c>
      <c r="F35" s="148"/>
    </row>
    <row r="36" spans="2:6" ht="25.5" x14ac:dyDescent="0.2">
      <c r="B36" s="140"/>
      <c r="C36" s="137"/>
      <c r="D36" s="144"/>
      <c r="E36" s="147" t="s">
        <v>169</v>
      </c>
      <c r="F36" s="148"/>
    </row>
    <row r="37" spans="2:6" ht="25.5" x14ac:dyDescent="0.2">
      <c r="B37" s="140"/>
      <c r="C37" s="137"/>
      <c r="D37" s="144"/>
      <c r="E37" s="147" t="s">
        <v>170</v>
      </c>
      <c r="F37" s="148"/>
    </row>
    <row r="38" spans="2:6" ht="25.5" x14ac:dyDescent="0.2">
      <c r="B38" s="140"/>
      <c r="C38" s="137"/>
      <c r="D38" s="144"/>
      <c r="E38" s="147" t="s">
        <v>171</v>
      </c>
      <c r="F38" s="148"/>
    </row>
    <row r="39" spans="2:6" ht="25.5" x14ac:dyDescent="0.2">
      <c r="B39" s="140"/>
      <c r="C39" s="137"/>
      <c r="D39" s="144"/>
      <c r="E39" s="147" t="s">
        <v>172</v>
      </c>
      <c r="F39" s="148"/>
    </row>
    <row r="40" spans="2:6" ht="25.5" x14ac:dyDescent="0.2">
      <c r="B40" s="140"/>
      <c r="C40" s="137"/>
      <c r="D40" s="144"/>
      <c r="E40" s="147" t="s">
        <v>173</v>
      </c>
      <c r="F40" s="148"/>
    </row>
    <row r="41" spans="2:6" ht="25.5" x14ac:dyDescent="0.2">
      <c r="B41" s="140"/>
      <c r="C41" s="137"/>
      <c r="D41" s="144"/>
      <c r="E41" s="147" t="s">
        <v>174</v>
      </c>
      <c r="F41" s="148"/>
    </row>
    <row r="42" spans="2:6" ht="25.5" x14ac:dyDescent="0.2">
      <c r="B42" s="140"/>
      <c r="C42" s="137"/>
      <c r="D42" s="144"/>
      <c r="E42" s="147" t="s">
        <v>175</v>
      </c>
      <c r="F42" s="148"/>
    </row>
    <row r="43" spans="2:6" ht="25.5" x14ac:dyDescent="0.2">
      <c r="B43" s="140"/>
      <c r="C43" s="137"/>
      <c r="D43" s="144"/>
      <c r="E43" s="147" t="s">
        <v>176</v>
      </c>
      <c r="F43" s="148"/>
    </row>
    <row r="44" spans="2:6" ht="25.5" x14ac:dyDescent="0.2">
      <c r="B44" s="140"/>
      <c r="C44" s="137"/>
      <c r="D44" s="144"/>
      <c r="E44" s="147" t="s">
        <v>177</v>
      </c>
      <c r="F44" s="148"/>
    </row>
    <row r="45" spans="2:6" ht="25.5" x14ac:dyDescent="0.2">
      <c r="B45" s="140"/>
      <c r="C45" s="137"/>
      <c r="D45" s="144"/>
      <c r="E45" s="147" t="s">
        <v>178</v>
      </c>
      <c r="F45" s="148"/>
    </row>
    <row r="46" spans="2:6" ht="25.5" x14ac:dyDescent="0.2">
      <c r="B46" s="140"/>
      <c r="C46" s="137"/>
      <c r="D46" s="144"/>
      <c r="E46" s="147" t="s">
        <v>179</v>
      </c>
      <c r="F46" s="148"/>
    </row>
    <row r="47" spans="2:6" ht="25.5" x14ac:dyDescent="0.2">
      <c r="B47" s="140"/>
      <c r="C47" s="137"/>
      <c r="D47" s="144"/>
      <c r="E47" s="147" t="s">
        <v>180</v>
      </c>
      <c r="F47" s="148"/>
    </row>
    <row r="48" spans="2:6" ht="25.5" x14ac:dyDescent="0.2">
      <c r="B48" s="140"/>
      <c r="C48" s="137"/>
      <c r="D48" s="144"/>
      <c r="E48" s="147" t="s">
        <v>181</v>
      </c>
      <c r="F48" s="148"/>
    </row>
    <row r="49" spans="2:6" ht="25.5" x14ac:dyDescent="0.2">
      <c r="B49" s="140"/>
      <c r="C49" s="137"/>
      <c r="D49" s="144"/>
      <c r="E49" s="147" t="s">
        <v>182</v>
      </c>
      <c r="F49" s="148"/>
    </row>
    <row r="50" spans="2:6" ht="25.5" x14ac:dyDescent="0.2">
      <c r="B50" s="140"/>
      <c r="C50" s="137"/>
      <c r="D50" s="144"/>
      <c r="E50" s="147" t="s">
        <v>183</v>
      </c>
      <c r="F50" s="148"/>
    </row>
    <row r="51" spans="2:6" ht="25.5" x14ac:dyDescent="0.2">
      <c r="B51" s="140"/>
      <c r="C51" s="137"/>
      <c r="D51" s="144"/>
      <c r="E51" s="147" t="s">
        <v>184</v>
      </c>
      <c r="F51" s="148"/>
    </row>
    <row r="52" spans="2:6" ht="25.5" x14ac:dyDescent="0.2">
      <c r="B52" s="140"/>
      <c r="C52" s="137"/>
      <c r="D52" s="144"/>
      <c r="E52" s="147" t="s">
        <v>185</v>
      </c>
      <c r="F52" s="148"/>
    </row>
    <row r="53" spans="2:6" ht="25.5" x14ac:dyDescent="0.2">
      <c r="B53" s="140"/>
      <c r="C53" s="137"/>
      <c r="D53" s="144"/>
      <c r="E53" s="147" t="s">
        <v>186</v>
      </c>
      <c r="F53" s="148"/>
    </row>
    <row r="54" spans="2:6" ht="25.5" x14ac:dyDescent="0.2">
      <c r="B54" s="140"/>
      <c r="C54" s="137"/>
      <c r="D54" s="144"/>
      <c r="E54" s="147" t="s">
        <v>187</v>
      </c>
      <c r="F54" s="148"/>
    </row>
    <row r="55" spans="2:6" ht="25.5" x14ac:dyDescent="0.2">
      <c r="B55" s="140"/>
      <c r="C55" s="137"/>
      <c r="D55" s="144"/>
      <c r="E55" s="147" t="s">
        <v>188</v>
      </c>
      <c r="F55" s="148"/>
    </row>
    <row r="56" spans="2:6" ht="25.5" x14ac:dyDescent="0.2">
      <c r="B56" s="140"/>
      <c r="C56" s="137"/>
      <c r="D56" s="144"/>
      <c r="E56" s="147" t="s">
        <v>189</v>
      </c>
      <c r="F56" s="148"/>
    </row>
    <row r="57" spans="2:6" x14ac:dyDescent="0.2">
      <c r="B57" s="140"/>
      <c r="C57" s="137"/>
      <c r="D57" s="144"/>
      <c r="E57" s="147" t="s">
        <v>191</v>
      </c>
      <c r="F57" s="148" t="s">
        <v>190</v>
      </c>
    </row>
    <row r="58" spans="2:6" x14ac:dyDescent="0.2">
      <c r="B58" s="140"/>
      <c r="C58" s="137"/>
      <c r="D58" s="144"/>
      <c r="E58" s="147" t="s">
        <v>192</v>
      </c>
      <c r="F58" s="148"/>
    </row>
    <row r="59" spans="2:6" x14ac:dyDescent="0.2">
      <c r="B59" s="140"/>
      <c r="C59" s="137"/>
      <c r="D59" s="144"/>
      <c r="E59" s="147" t="s">
        <v>193</v>
      </c>
      <c r="F59" s="148"/>
    </row>
    <row r="60" spans="2:6" x14ac:dyDescent="0.2">
      <c r="B60" s="140"/>
      <c r="C60" s="137"/>
      <c r="D60" s="144"/>
      <c r="E60" s="147" t="s">
        <v>194</v>
      </c>
      <c r="F60" s="148"/>
    </row>
    <row r="61" spans="2:6" x14ac:dyDescent="0.2">
      <c r="B61" s="140"/>
      <c r="C61" s="137"/>
      <c r="D61" s="144"/>
      <c r="E61" s="147" t="s">
        <v>195</v>
      </c>
      <c r="F61" s="148"/>
    </row>
    <row r="62" spans="2:6" x14ac:dyDescent="0.2">
      <c r="B62" s="140"/>
      <c r="C62" s="137"/>
      <c r="D62" s="144"/>
      <c r="E62" s="147" t="s">
        <v>196</v>
      </c>
      <c r="F62" s="148"/>
    </row>
    <row r="63" spans="2:6" x14ac:dyDescent="0.2">
      <c r="B63" s="140"/>
      <c r="C63" s="137"/>
      <c r="D63" s="144"/>
      <c r="E63" s="147" t="s">
        <v>197</v>
      </c>
      <c r="F63" s="148"/>
    </row>
    <row r="64" spans="2:6" x14ac:dyDescent="0.2">
      <c r="B64" s="140"/>
      <c r="C64" s="137"/>
      <c r="D64" s="144"/>
      <c r="E64" s="147" t="s">
        <v>198</v>
      </c>
      <c r="F64" s="148"/>
    </row>
    <row r="65" spans="2:6" x14ac:dyDescent="0.2">
      <c r="B65" s="140"/>
      <c r="C65" s="137"/>
      <c r="D65" s="144"/>
      <c r="E65" s="147" t="s">
        <v>199</v>
      </c>
      <c r="F65" s="148"/>
    </row>
    <row r="66" spans="2:6" x14ac:dyDescent="0.2">
      <c r="B66" s="140"/>
      <c r="C66" s="137"/>
      <c r="D66" s="144"/>
      <c r="E66" s="147" t="s">
        <v>200</v>
      </c>
      <c r="F66" s="148"/>
    </row>
    <row r="67" spans="2:6" x14ac:dyDescent="0.2">
      <c r="B67" s="140"/>
      <c r="C67" s="137"/>
      <c r="D67" s="144"/>
      <c r="E67" s="147" t="s">
        <v>201</v>
      </c>
      <c r="F67" s="148"/>
    </row>
    <row r="68" spans="2:6" x14ac:dyDescent="0.2">
      <c r="B68" s="140"/>
      <c r="C68" s="137"/>
      <c r="D68" s="144"/>
      <c r="E68" s="147" t="s">
        <v>202</v>
      </c>
      <c r="F68" s="148"/>
    </row>
    <row r="69" spans="2:6" x14ac:dyDescent="0.2">
      <c r="B69" s="140"/>
      <c r="C69" s="137"/>
      <c r="D69" s="144"/>
      <c r="E69" s="147" t="s">
        <v>203</v>
      </c>
      <c r="F69" s="148"/>
    </row>
    <row r="70" spans="2:6" x14ac:dyDescent="0.2">
      <c r="B70" s="140"/>
      <c r="C70" s="137"/>
      <c r="D70" s="144"/>
      <c r="E70" s="147" t="s">
        <v>204</v>
      </c>
      <c r="F70" s="148"/>
    </row>
    <row r="71" spans="2:6" x14ac:dyDescent="0.2">
      <c r="B71" s="140"/>
      <c r="C71" s="137"/>
      <c r="D71" s="144"/>
      <c r="E71" s="147" t="s">
        <v>205</v>
      </c>
      <c r="F71" s="148"/>
    </row>
    <row r="72" spans="2:6" x14ac:dyDescent="0.2">
      <c r="B72" s="140"/>
      <c r="C72" s="137"/>
      <c r="D72" s="144"/>
      <c r="E72" s="147" t="s">
        <v>206</v>
      </c>
      <c r="F72" s="148"/>
    </row>
    <row r="73" spans="2:6" x14ac:dyDescent="0.2">
      <c r="B73" s="140"/>
      <c r="C73" s="137"/>
      <c r="D73" s="144"/>
      <c r="E73" s="147" t="s">
        <v>207</v>
      </c>
      <c r="F73" s="148"/>
    </row>
    <row r="74" spans="2:6" x14ac:dyDescent="0.2">
      <c r="B74" s="140"/>
      <c r="C74" s="137"/>
      <c r="D74" s="144"/>
      <c r="E74" s="147" t="s">
        <v>208</v>
      </c>
      <c r="F74" s="148"/>
    </row>
    <row r="75" spans="2:6" x14ac:dyDescent="0.2">
      <c r="B75" s="140"/>
      <c r="C75" s="137"/>
      <c r="D75" s="144"/>
      <c r="E75" s="147" t="s">
        <v>209</v>
      </c>
      <c r="F75" s="148"/>
    </row>
    <row r="76" spans="2:6" x14ac:dyDescent="0.2">
      <c r="B76" s="140"/>
      <c r="C76" s="137"/>
      <c r="D76" s="144"/>
      <c r="E76" s="147" t="s">
        <v>210</v>
      </c>
      <c r="F76" s="148"/>
    </row>
    <row r="77" spans="2:6" ht="25.5" x14ac:dyDescent="0.2">
      <c r="B77" s="140"/>
      <c r="C77" s="137"/>
      <c r="D77" s="144"/>
      <c r="E77" s="147" t="s">
        <v>211</v>
      </c>
      <c r="F77" s="148"/>
    </row>
    <row r="78" spans="2:6" x14ac:dyDescent="0.2">
      <c r="B78" s="140"/>
      <c r="C78" s="137"/>
      <c r="D78" s="144"/>
      <c r="E78" s="147" t="s">
        <v>212</v>
      </c>
      <c r="F78" s="148"/>
    </row>
    <row r="79" spans="2:6" ht="25.5" x14ac:dyDescent="0.2">
      <c r="B79" s="140"/>
      <c r="C79" s="137"/>
      <c r="D79" s="144"/>
      <c r="E79" s="147" t="s">
        <v>213</v>
      </c>
      <c r="F79" s="148"/>
    </row>
    <row r="80" spans="2:6" x14ac:dyDescent="0.2">
      <c r="B80" s="140"/>
      <c r="C80" s="137"/>
      <c r="D80" s="144"/>
      <c r="E80" s="147" t="s">
        <v>214</v>
      </c>
      <c r="F80" s="148"/>
    </row>
    <row r="81" spans="2:6" ht="25.5" x14ac:dyDescent="0.2">
      <c r="B81" s="140"/>
      <c r="C81" s="137"/>
      <c r="D81" s="144"/>
      <c r="E81" s="147" t="s">
        <v>215</v>
      </c>
      <c r="F81" s="148"/>
    </row>
    <row r="82" spans="2:6" x14ac:dyDescent="0.2">
      <c r="B82" s="140"/>
      <c r="C82" s="137"/>
      <c r="D82" s="144"/>
      <c r="E82" s="147" t="s">
        <v>216</v>
      </c>
      <c r="F82" s="148"/>
    </row>
    <row r="83" spans="2:6" ht="25.5" x14ac:dyDescent="0.2">
      <c r="B83" s="140"/>
      <c r="C83" s="137"/>
      <c r="D83" s="144"/>
      <c r="E83" s="147" t="s">
        <v>217</v>
      </c>
      <c r="F83" s="148"/>
    </row>
    <row r="84" spans="2:6" x14ac:dyDescent="0.2">
      <c r="B84" s="140"/>
      <c r="C84" s="137"/>
      <c r="D84" s="144"/>
      <c r="E84" s="147" t="s">
        <v>218</v>
      </c>
      <c r="F84" s="148"/>
    </row>
    <row r="85" spans="2:6" ht="25.5" x14ac:dyDescent="0.2">
      <c r="B85" s="140"/>
      <c r="C85" s="137"/>
      <c r="D85" s="144"/>
      <c r="E85" s="147" t="s">
        <v>219</v>
      </c>
      <c r="F85" s="148"/>
    </row>
    <row r="86" spans="2:6" ht="13.5" thickBot="1" x14ac:dyDescent="0.25">
      <c r="B86" s="141"/>
      <c r="C86" s="142"/>
      <c r="D86" s="149"/>
      <c r="E86" s="150" t="s">
        <v>220</v>
      </c>
      <c r="F86" s="151"/>
    </row>
    <row r="87" spans="2:6" x14ac:dyDescent="0.2">
      <c r="B87" s="137"/>
      <c r="C87" s="137"/>
      <c r="D87" s="144"/>
      <c r="E87" s="144"/>
      <c r="F87" s="144"/>
    </row>
    <row r="88" spans="2:6" x14ac:dyDescent="0.2">
      <c r="B88" s="137"/>
      <c r="C88" s="137"/>
      <c r="D88" s="144"/>
      <c r="E88" s="144"/>
      <c r="F88" s="144"/>
    </row>
  </sheetData>
  <hyperlinks>
    <hyperlink ref="E9" location="'Dotazione per area'!G5:H25" display="'Dotazione per area'!G5:H25"/>
    <hyperlink ref="E10" location="'Dotazione per area'!O25" display="'Dotazione per area'!O25"/>
    <hyperlink ref="E11" location="'Dotazione per area'!G28:H28" display="'Dotazione per area'!G28:H28"/>
    <hyperlink ref="E12" location="'Dotazione per area'!G33:H42" display="'Dotazione per area'!G33:H42"/>
    <hyperlink ref="E13" location="'Dotazione per area'!O42" display="'Dotazione per area'!O42"/>
    <hyperlink ref="E14" location="'Dotazione per area'!G43:H45" display="'Dotazione per area'!G43:H45"/>
    <hyperlink ref="E15" location="'Dotazione per area'!G48:H48" display="'Dotazione per area'!G48:H48"/>
    <hyperlink ref="E16" location="'Dotazione per area'!G53:H61" display="'Dotazione per area'!G53:H61"/>
    <hyperlink ref="E17" location="'Dotazione per area'!O61" display="'Dotazione per area'!O61"/>
    <hyperlink ref="E18" location="'Dotazione per area'!G62:H67" display="'Dotazione per area'!G62:H67"/>
    <hyperlink ref="E19" location="'Dotazione per area'!G70:H70" display="'Dotazione per area'!G70:H70"/>
    <hyperlink ref="E20" location="'Dotazione per area'!G75:H85" display="'Dotazione per area'!G75:H85"/>
    <hyperlink ref="E21" location="'Dotazione per area'!O85" display="'Dotazione per area'!O85"/>
    <hyperlink ref="E22" location="'Dotazione per area'!G86:H94" display="'Dotazione per area'!G86:H94"/>
    <hyperlink ref="E23" location="'Dotazione per area'!G97:H97" display="'Dotazione per area'!G97:H97"/>
    <hyperlink ref="E24" location="'Dotazione per area'!G102:H109" display="'Dotazione per area'!G102:H109"/>
    <hyperlink ref="E25" location="'Dotazione per area'!O109" display="'Dotazione per area'!O109"/>
    <hyperlink ref="E26" location="'Dotazione per area'!G110:H121" display="'Dotazione per area'!G110:H121"/>
    <hyperlink ref="E27" location="'Dotazione per area'!G124:H124" display="'Dotazione per area'!G124:H124"/>
    <hyperlink ref="E28" location="'Dotazione per area'!G129:H133" display="'Dotazione per area'!G129:H133"/>
    <hyperlink ref="E29" location="'Dotazione per area'!O133" display="'Dotazione per area'!O133"/>
    <hyperlink ref="E30" location="'Dotazione per area'!G134:H148" display="'Dotazione per area'!G134:H148"/>
    <hyperlink ref="E31" location="'Dotazione per area'!G151:H151" display="'Dotazione per area'!G151:H151"/>
    <hyperlink ref="E32" location="'Dotazione per area'!G156:H157" display="'Dotazione per area'!G156:H157"/>
    <hyperlink ref="E33" location="'Dotazione per area'!O157" display="'Dotazione per area'!O157"/>
    <hyperlink ref="E34" location="'Dotazione per area'!G158:H175" display="'Dotazione per area'!G158:H175"/>
    <hyperlink ref="E35" location="'Dotazione per area'!G178:H178" display="'Dotazione per area'!G178:H178"/>
    <hyperlink ref="E36" location="'Dotazione per area'!O181" display="'Dotazione per area'!O181"/>
    <hyperlink ref="E37" location="'Dotazione per area'!G183:H202" display="'Dotazione per area'!G183:H202"/>
    <hyperlink ref="E38" location="'Dotazione per area'!G205:H205" display="'Dotazione per area'!G205:H205"/>
    <hyperlink ref="E39" location="'Dotazione per area'!O205" display="'Dotazione per area'!O205"/>
    <hyperlink ref="E40" location="'Dotazione per area'!G210:H229" display="'Dotazione per area'!G210:H229"/>
    <hyperlink ref="E41" location="'Dotazione per area'!O229" display="'Dotazione per area'!O229"/>
    <hyperlink ref="E42" location="'Dotazione per area'!G232:H232" display="'Dotazione per area'!G232:H232"/>
    <hyperlink ref="E43" location="'Dotazione per area'!G237:H253" display="'Dotazione per area'!G237:H253"/>
    <hyperlink ref="E44" location="'Dotazione per area'!O253" display="'Dotazione per area'!O253"/>
    <hyperlink ref="E45" location="'Dotazione per area'!G254:H256" display="'Dotazione per area'!G254:H256"/>
    <hyperlink ref="E46" location="'Dotazione per area'!G259:H259" display="'Dotazione per area'!G259:H259"/>
    <hyperlink ref="E47" location="'Dotazione per area'!G264:H277" display="'Dotazione per area'!G264:H277"/>
    <hyperlink ref="E48" location="'Dotazione per area'!O277" display="'Dotazione per area'!O277"/>
    <hyperlink ref="E49" location="'Dotazione per area'!G278:H283" display="'Dotazione per area'!G278:H283"/>
    <hyperlink ref="E50" location="'Dotazione per area'!G286:H286" display="'Dotazione per area'!G286:H286"/>
    <hyperlink ref="E51" location="'Dotazione per area'!G291:H301" display="'Dotazione per area'!G291:H301"/>
    <hyperlink ref="E52" location="'Dotazione per area'!O301" display="'Dotazione per area'!O301"/>
    <hyperlink ref="E53" location="'Dotazione per area'!G302:H310" display="'Dotazione per area'!G302:H310"/>
    <hyperlink ref="E54" location="'Dotazione per area'!G313:H313" display="'Dotazione per area'!G313:H313"/>
    <hyperlink ref="E55" location="'Dotazione per area'!G318:H319" display="'Dotazione per area'!G318:H319"/>
    <hyperlink ref="E56" location="'Dotazione per area'!G320" display="'Dotazione per area'!G320"/>
    <hyperlink ref="E57" location="'Sintesi'!G7:G12" display="'Sintesi'!G7:G12"/>
    <hyperlink ref="E58" location="'Sintesi'!V7" display="'Sintesi'!V7"/>
    <hyperlink ref="E59" location="'Sintesi'!G17:G22" display="'Sintesi'!G17:G22"/>
    <hyperlink ref="E60" location="'Sintesi'!V17" display="'Sintesi'!V17"/>
    <hyperlink ref="E61" location="'Sintesi'!G27:G32" display="'Sintesi'!G27:G32"/>
    <hyperlink ref="E62" location="'Sintesi'!V27" display="'Sintesi'!V27"/>
    <hyperlink ref="E63" location="'Sintesi'!G37:G42" display="'Sintesi'!G37:G42"/>
    <hyperlink ref="E64" location="'Sintesi'!V37" display="'Sintesi'!V37"/>
    <hyperlink ref="E65" location="'Sintesi'!G47:G52" display="'Sintesi'!G47:G52"/>
    <hyperlink ref="E66" location="'Sintesi'!V47" display="'Sintesi'!V47"/>
    <hyperlink ref="E67" location="'Sintesi'!G57:G62" display="'Sintesi'!G57:G62"/>
    <hyperlink ref="E68" location="'Sintesi'!V57" display="'Sintesi'!V57"/>
    <hyperlink ref="E69" location="'Sintesi'!G67:G72" display="'Sintesi'!G67:G72"/>
    <hyperlink ref="E70" location="'Sintesi'!V67" display="'Sintesi'!V67"/>
    <hyperlink ref="E71" location="'Sintesi'!G77:G82" display="'Sintesi'!G77:G82"/>
    <hyperlink ref="E72" location="'Sintesi'!V77" display="'Sintesi'!V77"/>
    <hyperlink ref="E73" location="'Sintesi'!G87:G92" display="'Sintesi'!G87:G92"/>
    <hyperlink ref="E74" location="'Sintesi'!V87" display="'Sintesi'!V87"/>
    <hyperlink ref="E75" location="'Sintesi'!G97:G102" display="'Sintesi'!G97:G102"/>
    <hyperlink ref="E76" location="'Sintesi'!V97" display="'Sintesi'!V97"/>
    <hyperlink ref="E77" location="'Sintesi'!G107:G112" display="'Sintesi'!G107:G112"/>
    <hyperlink ref="E78" location="'Sintesi'!V107" display="'Sintesi'!V107"/>
    <hyperlink ref="E79" location="'Sintesi'!G117:G122" display="'Sintesi'!G117:G122"/>
    <hyperlink ref="E80" location="'Sintesi'!V117" display="'Sintesi'!V117"/>
    <hyperlink ref="E81" location="'Sintesi'!G127:G132" display="'Sintesi'!G127:G132"/>
    <hyperlink ref="E82" location="'Sintesi'!V127" display="'Sintesi'!V127"/>
    <hyperlink ref="E83" location="'Sintesi'!G137:G142" display="'Sintesi'!G137:G142"/>
    <hyperlink ref="E84" location="'Sintesi'!V137" display="'Sintesi'!V137"/>
    <hyperlink ref="E85" location="'Sintesi'!G147:G152" display="'Sintesi'!G147:G152"/>
    <hyperlink ref="E86" location="'Sintesi'!V147" display="'Sintesi'!V1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Istruzioni</vt:lpstr>
      <vt:lpstr>Dotazione per area</vt:lpstr>
      <vt:lpstr>Sintesi</vt:lpstr>
      <vt:lpstr>Costi dotazione</vt:lpstr>
      <vt:lpstr>Rapporto compatibilità</vt:lpstr>
      <vt:lpstr>'Costi dotazione'!Area_stampa</vt:lpstr>
      <vt:lpstr>'Dotazione per area'!Area_stampa</vt:lpstr>
      <vt:lpstr>Istruzioni!Area_stampa</vt:lpstr>
      <vt:lpstr>Sintesi!Area_stampa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2020-12-07T11:42:11Z</dcterms:created>
  <dcterms:modified xsi:type="dcterms:W3CDTF">2021-04-19T12:01:08Z</dcterms:modified>
</cp:coreProperties>
</file>