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995" activeTab="1"/>
  </bookViews>
  <sheets>
    <sheet name="comune 1_PN 1_2020" sheetId="4" r:id="rId1"/>
    <sheet name="comune 2" sheetId="3" r:id="rId2"/>
  </sheets>
  <calcPr calcId="125725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4"/>
  <c r="D10"/>
  <c r="B26"/>
  <c r="C33"/>
  <c r="C34"/>
  <c r="C35"/>
  <c r="C44"/>
  <c r="C47"/>
  <c r="B12"/>
  <c r="C34" i="3"/>
  <c r="E7"/>
  <c r="B12" s="1"/>
  <c r="D47" i="4"/>
  <c r="C40"/>
  <c r="D10" i="3" l="1"/>
  <c r="B26" s="1"/>
  <c r="C33" s="1"/>
  <c r="C35" s="1"/>
  <c r="C40" l="1"/>
  <c r="C44"/>
  <c r="C47" s="1"/>
  <c r="D47" s="1"/>
</calcChain>
</file>

<file path=xl/comments1.xml><?xml version="1.0" encoding="utf-8"?>
<comments xmlns="http://schemas.openxmlformats.org/spreadsheetml/2006/main">
  <authors>
    <author>D'Alfonso Davide</author>
  </authors>
  <commentList>
    <comment ref="D3" authorId="0">
      <text>
        <r>
          <rPr>
            <b/>
            <sz val="9"/>
            <color indexed="81"/>
            <rFont val="Tahoma"/>
            <family val="2"/>
          </rPr>
          <t>INSERIRE I VALORI RELATIVI ALL'ENTE NEI CAMPI CON SFONDO BLU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6" authorId="0">
      <text>
        <r>
          <rPr>
            <b/>
            <sz val="9"/>
            <color indexed="81"/>
            <rFont val="Tahoma"/>
            <family val="2"/>
          </rPr>
          <t>INSERIRE LA % INDICATA PER LA FASCIA DI APPARTENENZA IN TABELLA 1</t>
        </r>
      </text>
    </comment>
    <comment ref="C29" authorId="0">
      <text>
        <r>
          <rPr>
            <b/>
            <sz val="9"/>
            <color indexed="81"/>
            <rFont val="Tahoma"/>
            <family val="2"/>
          </rPr>
          <t>INSERIRE LA % INDICATA PER LA FASCIA DI APPARTENENZA IN TABELLA 2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Serena Armini</author>
    <author>D'Alfonso Davide</author>
  </authors>
  <commentList>
    <comment ref="B3" authorId="0">
      <text>
        <r>
          <rPr>
            <b/>
            <sz val="9"/>
            <color indexed="81"/>
            <rFont val="Tahoma"/>
            <charset val="1"/>
          </rPr>
          <t>Serena Armini:</t>
        </r>
        <r>
          <rPr>
            <sz val="9"/>
            <color indexed="81"/>
            <rFont val="Tahoma"/>
            <charset val="1"/>
          </rPr>
          <t xml:space="preserve">
al 31/12/2018
</t>
        </r>
      </text>
    </comment>
    <comment ref="D3" authorId="1">
      <text>
        <r>
          <rPr>
            <b/>
            <sz val="9"/>
            <color indexed="81"/>
            <rFont val="Tahoma"/>
            <family val="2"/>
          </rPr>
          <t>INSERIRE I VALORI RELATIVI ALL'ENTE NEI CAMPI CON SFONDO BLU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6" authorId="1">
      <text>
        <r>
          <rPr>
            <b/>
            <sz val="9"/>
            <color indexed="81"/>
            <rFont val="Tahoma"/>
            <family val="2"/>
          </rPr>
          <t>INSERIRE LA % INDICATA PER LA FASCIA DI APPARTENENZA IN TABELLA 1</t>
        </r>
      </text>
    </comment>
    <comment ref="C29" authorId="1">
      <text>
        <r>
          <rPr>
            <b/>
            <sz val="9"/>
            <color indexed="81"/>
            <rFont val="Tahoma"/>
            <family val="2"/>
          </rPr>
          <t>INSERIRE LA % INDICATA PER LA FASCIA DI APPARTENENZA IN TABELLA 2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<sst xmlns="http://schemas.openxmlformats.org/spreadsheetml/2006/main" count="147" uniqueCount="62">
  <si>
    <t>FASE 1</t>
  </si>
  <si>
    <t>POPOLAZIONE</t>
  </si>
  <si>
    <t>FASCIA</t>
  </si>
  <si>
    <t>FASE 2</t>
  </si>
  <si>
    <t>SPESA RENDICONTO 2018</t>
  </si>
  <si>
    <t>ENTRATE RENDICONTO 2016</t>
  </si>
  <si>
    <t>ENTRATE RENDICONTO 2017</t>
  </si>
  <si>
    <t>ENTRATE RENDICONTO 2018</t>
  </si>
  <si>
    <t>FCDE PREVISIONE 2018</t>
  </si>
  <si>
    <t>f</t>
  </si>
  <si>
    <t>FASE 3</t>
  </si>
  <si>
    <t>FASE 4</t>
  </si>
  <si>
    <t>a</t>
  </si>
  <si>
    <t>b</t>
  </si>
  <si>
    <t>c</t>
  </si>
  <si>
    <t>d</t>
  </si>
  <si>
    <t>e</t>
  </si>
  <si>
    <t>g</t>
  </si>
  <si>
    <t>h</t>
  </si>
  <si>
    <t>i</t>
  </si>
  <si>
    <t>Tabella 1</t>
  </si>
  <si>
    <t>Tabella 2</t>
  </si>
  <si>
    <t>FASE 5</t>
  </si>
  <si>
    <t>ENTRATE NETTO FCDE</t>
  </si>
  <si>
    <t>FASE 6</t>
  </si>
  <si>
    <t>Tabella 3</t>
  </si>
  <si>
    <t>ANNO 2020</t>
  </si>
  <si>
    <t>FASE 7</t>
  </si>
  <si>
    <t>NUOVO LIMITE SPESA</t>
  </si>
  <si>
    <t>FASE 8</t>
  </si>
  <si>
    <t>TURN OVER RESIDUO</t>
  </si>
  <si>
    <t>0-999</t>
  </si>
  <si>
    <t>1000-1999</t>
  </si>
  <si>
    <t>2000-2999</t>
  </si>
  <si>
    <t>3000-4999</t>
  </si>
  <si>
    <t>5000-9999</t>
  </si>
  <si>
    <t>10000-59999</t>
  </si>
  <si>
    <t>60000-249999</t>
  </si>
  <si>
    <t>250000-1499999</t>
  </si>
  <si>
    <t>1500000&gt;</t>
  </si>
  <si>
    <t>CALCOLO % ENTE</t>
  </si>
  <si>
    <t>RAFFRONTO % ENTE 
CON % TABELLE</t>
  </si>
  <si>
    <t>VERIFICA RISPETTO INCREMENTO % PROGRESSIVO Tabella 2</t>
  </si>
  <si>
    <t xml:space="preserve">CALCOLO NUOVO LIMITE
SPESA PERSONALE </t>
  </si>
  <si>
    <t>MEDIA</t>
  </si>
  <si>
    <t>incremento entro limite Tabella 2</t>
  </si>
  <si>
    <t>incremento massimo teorico</t>
  </si>
  <si>
    <t>FASE 9</t>
  </si>
  <si>
    <t>VERIFICA FINALE RISPETTO % MASSIMA SOGLIA Tabella 1</t>
  </si>
  <si>
    <r>
      <t xml:space="preserve"> APPLICAZIONE 
</t>
    </r>
    <r>
      <rPr>
        <i/>
        <sz val="11"/>
        <color rgb="FFFF0000"/>
        <rFont val="Calibri"/>
        <family val="2"/>
        <scheme val="minor"/>
      </rPr>
      <t>TURN-OVER</t>
    </r>
    <r>
      <rPr>
        <sz val="11"/>
        <color rgb="FFFF0000"/>
        <rFont val="Calibri"/>
        <family val="2"/>
        <scheme val="minor"/>
      </rPr>
      <t xml:space="preserve"> RESIDUO</t>
    </r>
  </si>
  <si>
    <t>(EVENTUALE)</t>
  </si>
  <si>
    <t>INSERIMENTO VALORI FINANZIARI</t>
  </si>
  <si>
    <t>INSERIMENTO DATI GENERALI ENTE</t>
  </si>
  <si>
    <t>spesa 2018 + 
incremento massimo teorico - 
riduzione % Tabella 2</t>
  </si>
  <si>
    <t>FILE DI CALCOLO INCREMENTO ASSUNZIONALE D.L. 34/2019. 
UTILIZZARE SE LA % DEL COMUNE E' INFERIORE ALLA SOGLIA DELLA Tabella 1</t>
  </si>
  <si>
    <t>applicazione valore massimo teorico se inferiore a valore FASE 8 
(segno negativo)</t>
  </si>
  <si>
    <t>incremento effettivo</t>
  </si>
  <si>
    <t>incremento effettivo + 
bonus facoltà residua</t>
  </si>
  <si>
    <t>CALCOLO INCREMENTO ASSUNZIONALE DISPONIBILE
(se segno +)</t>
  </si>
  <si>
    <t>INCREMENTO
ENTRO SOGLIA MASSIMA</t>
  </si>
  <si>
    <t>INCREMENTO ENTRO SOGLIA MASSIMA</t>
  </si>
  <si>
    <t>al 31/12/2019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</si>
</sst>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3" borderId="15" xfId="0" applyFont="1" applyFill="1" applyBorder="1" applyAlignment="1">
      <alignment horizontal="center" vertical="center" wrapText="1"/>
    </xf>
    <xf numFmtId="4" fontId="0" fillId="3" borderId="13" xfId="0" applyNumberFormat="1" applyFont="1" applyFill="1" applyBorder="1" applyAlignment="1">
      <alignment vertical="center" wrapText="1"/>
    </xf>
    <xf numFmtId="0" fontId="0" fillId="3" borderId="14" xfId="0" applyFont="1" applyFill="1" applyBorder="1" applyAlignment="1">
      <alignment vertical="center" wrapText="1"/>
    </xf>
    <xf numFmtId="0" fontId="0" fillId="0" borderId="0" xfId="0" applyFont="1" applyAlignment="1">
      <alignment horizontal="righ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4" fontId="0" fillId="0" borderId="0" xfId="0" applyNumberFormat="1" applyFont="1" applyAlignment="1">
      <alignment horizontal="center" vertical="center" wrapText="1"/>
    </xf>
    <xf numFmtId="4" fontId="0" fillId="2" borderId="7" xfId="0" applyNumberFormat="1" applyFont="1" applyFill="1" applyBorder="1" applyAlignment="1">
      <alignment horizontal="center" vertical="center" wrapText="1"/>
    </xf>
    <xf numFmtId="4" fontId="0" fillId="2" borderId="3" xfId="0" applyNumberFormat="1" applyFont="1" applyFill="1" applyBorder="1" applyAlignment="1">
      <alignment horizontal="right" vertical="center" wrapText="1"/>
    </xf>
    <xf numFmtId="4" fontId="0" fillId="2" borderId="0" xfId="0" applyNumberFormat="1" applyFont="1" applyFill="1" applyBorder="1" applyAlignment="1">
      <alignment horizontal="right" vertical="center" wrapText="1"/>
    </xf>
    <xf numFmtId="4" fontId="0" fillId="2" borderId="6" xfId="0" applyNumberFormat="1" applyFont="1" applyFill="1" applyBorder="1" applyAlignment="1">
      <alignment horizontal="right" vertical="center" wrapText="1"/>
    </xf>
    <xf numFmtId="10" fontId="0" fillId="3" borderId="15" xfId="0" applyNumberFormat="1" applyFont="1" applyFill="1" applyBorder="1" applyAlignment="1">
      <alignment horizontal="center" vertical="center" wrapText="1"/>
    </xf>
    <xf numFmtId="10" fontId="0" fillId="3" borderId="9" xfId="0" applyNumberFormat="1" applyFont="1" applyFill="1" applyBorder="1" applyAlignment="1">
      <alignment horizontal="center" vertical="center" wrapText="1"/>
    </xf>
    <xf numFmtId="10" fontId="0" fillId="3" borderId="13" xfId="0" applyNumberFormat="1" applyFont="1" applyFill="1" applyBorder="1" applyAlignment="1">
      <alignment horizontal="center" vertical="center" wrapText="1"/>
    </xf>
    <xf numFmtId="10" fontId="0" fillId="3" borderId="14" xfId="0" applyNumberFormat="1" applyFont="1" applyFill="1" applyBorder="1" applyAlignment="1">
      <alignment horizontal="center" vertical="center" wrapText="1"/>
    </xf>
    <xf numFmtId="10" fontId="0" fillId="3" borderId="7" xfId="0" applyNumberFormat="1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vertical="center" wrapText="1"/>
    </xf>
    <xf numFmtId="4" fontId="0" fillId="3" borderId="10" xfId="0" applyNumberFormat="1" applyFont="1" applyFill="1" applyBorder="1" applyAlignment="1">
      <alignment vertical="center" wrapText="1"/>
    </xf>
    <xf numFmtId="4" fontId="0" fillId="3" borderId="8" xfId="0" applyNumberFormat="1" applyFont="1" applyFill="1" applyBorder="1" applyAlignment="1">
      <alignment vertical="center" wrapText="1"/>
    </xf>
    <xf numFmtId="4" fontId="1" fillId="3" borderId="10" xfId="0" applyNumberFormat="1" applyFont="1" applyFill="1" applyBorder="1" applyAlignment="1">
      <alignment vertical="center" wrapText="1"/>
    </xf>
    <xf numFmtId="4" fontId="2" fillId="4" borderId="0" xfId="0" applyNumberFormat="1" applyFont="1" applyFill="1" applyBorder="1" applyAlignment="1">
      <alignment vertical="center" wrapText="1"/>
    </xf>
    <xf numFmtId="4" fontId="2" fillId="4" borderId="19" xfId="0" applyNumberFormat="1" applyFont="1" applyFill="1" applyBorder="1" applyAlignment="1">
      <alignment vertical="center" wrapText="1"/>
    </xf>
    <xf numFmtId="0" fontId="0" fillId="4" borderId="2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0" fontId="0" fillId="4" borderId="19" xfId="0" applyFont="1" applyFill="1" applyBorder="1" applyAlignment="1">
      <alignment horizontal="center" vertical="center" wrapText="1"/>
    </xf>
    <xf numFmtId="0" fontId="0" fillId="4" borderId="21" xfId="0" applyFont="1" applyFill="1" applyBorder="1" applyAlignment="1">
      <alignment horizontal="center" vertical="center" wrapText="1"/>
    </xf>
    <xf numFmtId="0" fontId="0" fillId="4" borderId="22" xfId="0" applyFont="1" applyFill="1" applyBorder="1" applyAlignment="1">
      <alignment horizontal="center" vertical="center" wrapText="1"/>
    </xf>
    <xf numFmtId="0" fontId="0" fillId="4" borderId="23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1" fontId="0" fillId="2" borderId="5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10" fontId="0" fillId="5" borderId="9" xfId="0" applyNumberFormat="1" applyFont="1" applyFill="1" applyBorder="1" applyAlignment="1">
      <alignment horizontal="center" vertical="center" wrapText="1"/>
    </xf>
    <xf numFmtId="10" fontId="0" fillId="5" borderId="7" xfId="0" applyNumberFormat="1" applyFont="1" applyFill="1" applyBorder="1" applyAlignment="1">
      <alignment horizontal="center" vertical="center" wrapText="1"/>
    </xf>
    <xf numFmtId="0" fontId="0" fillId="0" borderId="8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4" fontId="4" fillId="4" borderId="0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0" fillId="6" borderId="0" xfId="0" applyFont="1" applyFill="1" applyAlignment="1">
      <alignment horizontal="center" vertical="center" wrapText="1"/>
    </xf>
    <xf numFmtId="4" fontId="10" fillId="0" borderId="0" xfId="0" applyNumberFormat="1" applyFont="1"/>
    <xf numFmtId="0" fontId="4" fillId="0" borderId="15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4" fontId="0" fillId="3" borderId="15" xfId="0" applyNumberFormat="1" applyFont="1" applyFill="1" applyBorder="1" applyAlignment="1">
      <alignment horizontal="center" vertical="center" wrapText="1"/>
    </xf>
    <xf numFmtId="4" fontId="0" fillId="3" borderId="14" xfId="0" applyNumberFormat="1" applyFont="1" applyFill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4" fontId="0" fillId="3" borderId="10" xfId="0" applyNumberFormat="1" applyFont="1" applyFill="1" applyBorder="1" applyAlignment="1">
      <alignment horizontal="center" vertical="center" wrapText="1"/>
    </xf>
    <xf numFmtId="4" fontId="0" fillId="3" borderId="12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4" fontId="0" fillId="3" borderId="2" xfId="0" applyNumberFormat="1" applyFont="1" applyFill="1" applyBorder="1" applyAlignment="1">
      <alignment horizontal="center" vertical="center" wrapText="1"/>
    </xf>
    <xf numFmtId="4" fontId="0" fillId="3" borderId="3" xfId="0" applyNumberFormat="1" applyFont="1" applyFill="1" applyBorder="1" applyAlignment="1">
      <alignment horizontal="center" vertical="center" wrapText="1"/>
    </xf>
    <xf numFmtId="4" fontId="0" fillId="3" borderId="5" xfId="0" applyNumberFormat="1" applyFont="1" applyFill="1" applyBorder="1" applyAlignment="1">
      <alignment horizontal="center" vertical="center" wrapText="1"/>
    </xf>
    <xf numFmtId="4" fontId="0" fillId="3" borderId="6" xfId="0" applyNumberFormat="1" applyFont="1" applyFill="1" applyBorder="1" applyAlignment="1">
      <alignment horizontal="center" vertical="center" wrapText="1"/>
    </xf>
    <xf numFmtId="10" fontId="0" fillId="2" borderId="15" xfId="0" applyNumberFormat="1" applyFont="1" applyFill="1" applyBorder="1" applyAlignment="1">
      <alignment horizontal="center" vertical="center" wrapText="1"/>
    </xf>
    <xf numFmtId="10" fontId="0" fillId="2" borderId="14" xfId="0" applyNumberFormat="1" applyFont="1" applyFill="1" applyBorder="1" applyAlignment="1">
      <alignment horizontal="center" vertical="center" wrapText="1"/>
    </xf>
    <xf numFmtId="10" fontId="7" fillId="3" borderId="2" xfId="0" applyNumberFormat="1" applyFont="1" applyFill="1" applyBorder="1" applyAlignment="1">
      <alignment horizontal="center" vertical="center" wrapText="1"/>
    </xf>
    <xf numFmtId="10" fontId="7" fillId="3" borderId="3" xfId="0" applyNumberFormat="1" applyFont="1" applyFill="1" applyBorder="1" applyAlignment="1">
      <alignment horizontal="center" vertical="center" wrapText="1"/>
    </xf>
    <xf numFmtId="10" fontId="7" fillId="3" borderId="4" xfId="0" applyNumberFormat="1" applyFont="1" applyFill="1" applyBorder="1" applyAlignment="1">
      <alignment horizontal="center" vertical="center" wrapText="1"/>
    </xf>
    <xf numFmtId="10" fontId="7" fillId="3" borderId="5" xfId="0" applyNumberFormat="1" applyFont="1" applyFill="1" applyBorder="1" applyAlignment="1">
      <alignment horizontal="center" vertical="center" wrapText="1"/>
    </xf>
    <xf numFmtId="10" fontId="7" fillId="3" borderId="6" xfId="0" applyNumberFormat="1" applyFont="1" applyFill="1" applyBorder="1" applyAlignment="1">
      <alignment horizontal="center" vertical="center" wrapText="1"/>
    </xf>
    <xf numFmtId="10" fontId="7" fillId="3" borderId="7" xfId="0" applyNumberFormat="1" applyFont="1" applyFill="1" applyBorder="1" applyAlignment="1">
      <alignment horizontal="center" vertical="center" wrapText="1"/>
    </xf>
    <xf numFmtId="10" fontId="0" fillId="2" borderId="13" xfId="0" applyNumberFormat="1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4" fontId="2" fillId="3" borderId="15" xfId="0" applyNumberFormat="1" applyFont="1" applyFill="1" applyBorder="1" applyAlignment="1">
      <alignment horizontal="center" vertical="center" wrapText="1"/>
    </xf>
    <xf numFmtId="4" fontId="2" fillId="3" borderId="14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4" fontId="0" fillId="2" borderId="11" xfId="0" applyNumberFormat="1" applyFont="1" applyFill="1" applyBorder="1" applyAlignment="1">
      <alignment horizontal="center" vertical="center" wrapText="1"/>
    </xf>
    <xf numFmtId="4" fontId="0" fillId="2" borderId="12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0" fillId="3" borderId="8" xfId="0" applyFont="1" applyFill="1" applyBorder="1" applyAlignment="1">
      <alignment horizontal="left" vertical="center" wrapText="1"/>
    </xf>
    <xf numFmtId="0" fontId="0" fillId="3" borderId="9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0" fillId="3" borderId="7" xfId="0" applyFont="1" applyFill="1" applyBorder="1" applyAlignment="1">
      <alignment horizontal="left" vertical="center" wrapText="1"/>
    </xf>
    <xf numFmtId="0" fontId="0" fillId="3" borderId="10" xfId="0" applyFont="1" applyFill="1" applyBorder="1" applyAlignment="1">
      <alignment horizontal="left" vertical="center" wrapText="1"/>
    </xf>
    <xf numFmtId="0" fontId="0" fillId="3" borderId="12" xfId="0" applyFont="1" applyFill="1" applyBorder="1" applyAlignment="1">
      <alignment horizontal="left" vertical="center" wrapText="1"/>
    </xf>
    <xf numFmtId="4" fontId="0" fillId="2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4" fontId="10" fillId="0" borderId="5" xfId="0" applyNumberFormat="1" applyFont="1" applyBorder="1" applyAlignment="1">
      <alignment horizontal="center"/>
    </xf>
    <xf numFmtId="4" fontId="10" fillId="0" borderId="7" xfId="0" applyNumberFormat="1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9"/>
  <sheetViews>
    <sheetView topLeftCell="A31" workbookViewId="0">
      <selection activeCell="C33" sqref="C33"/>
    </sheetView>
  </sheetViews>
  <sheetFormatPr defaultColWidth="8.85546875" defaultRowHeight="15"/>
  <cols>
    <col min="1" max="1" width="32.42578125" style="5" customWidth="1"/>
    <col min="2" max="2" width="31.7109375" style="5" bestFit="1" customWidth="1"/>
    <col min="3" max="3" width="22.140625" style="5" customWidth="1"/>
    <col min="4" max="5" width="20.7109375" style="5" customWidth="1"/>
    <col min="6" max="6" width="8.85546875" style="5"/>
    <col min="7" max="7" width="11.7109375" style="5" bestFit="1" customWidth="1"/>
    <col min="8" max="16384" width="8.85546875" style="5"/>
  </cols>
  <sheetData>
    <row r="1" spans="1:7" ht="34.5" customHeight="1">
      <c r="A1" s="92" t="s">
        <v>54</v>
      </c>
      <c r="B1" s="92"/>
      <c r="C1" s="92"/>
      <c r="D1" s="92"/>
      <c r="E1" s="92"/>
    </row>
    <row r="2" spans="1:7">
      <c r="A2" s="46" t="s">
        <v>0</v>
      </c>
      <c r="B2" s="40" t="s">
        <v>1</v>
      </c>
      <c r="C2" s="10" t="s">
        <v>2</v>
      </c>
      <c r="D2" s="14" t="s">
        <v>30</v>
      </c>
    </row>
    <row r="3" spans="1:7">
      <c r="A3" s="3" t="s">
        <v>52</v>
      </c>
      <c r="B3" s="41">
        <v>23755</v>
      </c>
      <c r="C3" s="42" t="s">
        <v>9</v>
      </c>
      <c r="D3" s="16">
        <v>66000</v>
      </c>
    </row>
    <row r="5" spans="1:7">
      <c r="A5" s="47" t="s">
        <v>3</v>
      </c>
      <c r="B5" s="93" t="s">
        <v>4</v>
      </c>
      <c r="C5" s="94"/>
      <c r="D5" s="95">
        <v>5199980.25</v>
      </c>
      <c r="E5" s="96"/>
    </row>
    <row r="6" spans="1:7">
      <c r="A6" s="69" t="s">
        <v>51</v>
      </c>
      <c r="B6" s="97" t="s">
        <v>5</v>
      </c>
      <c r="C6" s="98"/>
      <c r="D6" s="17">
        <v>23598366.170000002</v>
      </c>
      <c r="E6" s="6" t="s">
        <v>44</v>
      </c>
    </row>
    <row r="7" spans="1:7">
      <c r="A7" s="69"/>
      <c r="B7" s="99" t="s">
        <v>6</v>
      </c>
      <c r="C7" s="100"/>
      <c r="D7" s="18">
        <v>22984300.98</v>
      </c>
      <c r="E7" s="7">
        <f>(D6+D7+D8)/3</f>
        <v>23194505.343333334</v>
      </c>
    </row>
    <row r="8" spans="1:7">
      <c r="A8" s="69"/>
      <c r="B8" s="101" t="s">
        <v>7</v>
      </c>
      <c r="C8" s="102"/>
      <c r="D8" s="19">
        <v>23000848.879999999</v>
      </c>
      <c r="E8" s="8"/>
    </row>
    <row r="9" spans="1:7">
      <c r="A9" s="69"/>
      <c r="B9" s="103" t="s">
        <v>8</v>
      </c>
      <c r="C9" s="104"/>
      <c r="D9" s="105">
        <v>2080122.33</v>
      </c>
      <c r="E9" s="96"/>
    </row>
    <row r="10" spans="1:7">
      <c r="A10" s="70"/>
      <c r="B10" s="106" t="s">
        <v>23</v>
      </c>
      <c r="C10" s="107"/>
      <c r="D10" s="67">
        <f>E7-D9</f>
        <v>21114383.013333336</v>
      </c>
      <c r="E10" s="68"/>
    </row>
    <row r="11" spans="1:7">
      <c r="D11" s="9"/>
    </row>
    <row r="12" spans="1:7" ht="15" customHeight="1">
      <c r="A12" s="46" t="s">
        <v>10</v>
      </c>
      <c r="B12" s="77">
        <f>((D5)/(E7-D9))</f>
        <v>0.24627668479426135</v>
      </c>
      <c r="C12" s="78"/>
      <c r="D12" s="78"/>
      <c r="E12" s="79"/>
      <c r="G12" s="15"/>
    </row>
    <row r="13" spans="1:7" ht="15" customHeight="1">
      <c r="A13" s="3" t="s">
        <v>40</v>
      </c>
      <c r="B13" s="80"/>
      <c r="C13" s="81"/>
      <c r="D13" s="81"/>
      <c r="E13" s="82"/>
    </row>
    <row r="15" spans="1:7">
      <c r="A15" s="46" t="s">
        <v>11</v>
      </c>
      <c r="B15" s="40" t="s">
        <v>2</v>
      </c>
      <c r="C15" s="10" t="s">
        <v>1</v>
      </c>
      <c r="D15" s="10" t="s">
        <v>20</v>
      </c>
      <c r="E15" s="10" t="s">
        <v>25</v>
      </c>
    </row>
    <row r="16" spans="1:7">
      <c r="A16" s="69" t="s">
        <v>41</v>
      </c>
      <c r="B16" s="11" t="s">
        <v>12</v>
      </c>
      <c r="C16" s="44" t="s">
        <v>31</v>
      </c>
      <c r="D16" s="20">
        <v>0.29499999999999998</v>
      </c>
      <c r="E16" s="48">
        <v>0.33500000000000002</v>
      </c>
    </row>
    <row r="17" spans="1:5">
      <c r="A17" s="69"/>
      <c r="B17" s="11" t="s">
        <v>13</v>
      </c>
      <c r="C17" s="44" t="s">
        <v>32</v>
      </c>
      <c r="D17" s="22">
        <v>0.28599999999999998</v>
      </c>
      <c r="E17" s="48">
        <v>0.32600000000000001</v>
      </c>
    </row>
    <row r="18" spans="1:5">
      <c r="A18" s="69"/>
      <c r="B18" s="11" t="s">
        <v>14</v>
      </c>
      <c r="C18" s="44" t="s">
        <v>33</v>
      </c>
      <c r="D18" s="22">
        <v>0.27600000000000002</v>
      </c>
      <c r="E18" s="48">
        <v>0.316</v>
      </c>
    </row>
    <row r="19" spans="1:5">
      <c r="A19" s="69"/>
      <c r="B19" s="11" t="s">
        <v>15</v>
      </c>
      <c r="C19" s="44" t="s">
        <v>34</v>
      </c>
      <c r="D19" s="22">
        <v>0.27200000000000002</v>
      </c>
      <c r="E19" s="48">
        <v>0.312</v>
      </c>
    </row>
    <row r="20" spans="1:5">
      <c r="A20" s="69"/>
      <c r="B20" s="11" t="s">
        <v>16</v>
      </c>
      <c r="C20" s="44" t="s">
        <v>35</v>
      </c>
      <c r="D20" s="22">
        <v>0.26900000000000002</v>
      </c>
      <c r="E20" s="48">
        <v>0.309</v>
      </c>
    </row>
    <row r="21" spans="1:5">
      <c r="A21" s="69"/>
      <c r="B21" s="11" t="s">
        <v>9</v>
      </c>
      <c r="C21" s="44" t="s">
        <v>36</v>
      </c>
      <c r="D21" s="22">
        <v>0.27</v>
      </c>
      <c r="E21" s="48">
        <v>0.31</v>
      </c>
    </row>
    <row r="22" spans="1:5">
      <c r="A22" s="69"/>
      <c r="B22" s="11" t="s">
        <v>17</v>
      </c>
      <c r="C22" s="44" t="s">
        <v>37</v>
      </c>
      <c r="D22" s="22">
        <v>0.27600000000000002</v>
      </c>
      <c r="E22" s="48">
        <v>0.316</v>
      </c>
    </row>
    <row r="23" spans="1:5">
      <c r="A23" s="69"/>
      <c r="B23" s="11" t="s">
        <v>18</v>
      </c>
      <c r="C23" s="44" t="s">
        <v>38</v>
      </c>
      <c r="D23" s="22">
        <v>0.28799999999999998</v>
      </c>
      <c r="E23" s="48">
        <v>0.32800000000000001</v>
      </c>
    </row>
    <row r="24" spans="1:5">
      <c r="A24" s="70"/>
      <c r="B24" s="12" t="s">
        <v>19</v>
      </c>
      <c r="C24" s="45" t="s">
        <v>39</v>
      </c>
      <c r="D24" s="23">
        <v>0.253</v>
      </c>
      <c r="E24" s="49">
        <v>0.29299999999999998</v>
      </c>
    </row>
    <row r="26" spans="1:5">
      <c r="A26" s="46" t="s">
        <v>22</v>
      </c>
      <c r="B26" s="71">
        <f>(D10*E26)-D5</f>
        <v>500903.16360000055</v>
      </c>
      <c r="C26" s="72"/>
      <c r="D26" s="72"/>
      <c r="E26" s="75">
        <v>0.27</v>
      </c>
    </row>
    <row r="27" spans="1:5" ht="45">
      <c r="A27" s="3" t="s">
        <v>58</v>
      </c>
      <c r="B27" s="73"/>
      <c r="C27" s="74"/>
      <c r="D27" s="74"/>
      <c r="E27" s="76"/>
    </row>
    <row r="29" spans="1:5">
      <c r="A29" s="46" t="s">
        <v>24</v>
      </c>
      <c r="B29" s="51"/>
      <c r="C29" s="75">
        <v>0.31</v>
      </c>
      <c r="D29" s="13" t="s">
        <v>21</v>
      </c>
      <c r="E29" s="14" t="s">
        <v>26</v>
      </c>
    </row>
    <row r="30" spans="1:5">
      <c r="A30" s="69" t="s">
        <v>42</v>
      </c>
      <c r="B30" s="50"/>
      <c r="C30" s="83"/>
      <c r="D30" s="25" t="s">
        <v>31</v>
      </c>
      <c r="E30" s="21">
        <v>0.23</v>
      </c>
    </row>
    <row r="31" spans="1:5">
      <c r="A31" s="69"/>
      <c r="B31" s="50"/>
      <c r="C31" s="83"/>
      <c r="D31" s="25" t="s">
        <v>32</v>
      </c>
      <c r="E31" s="21">
        <v>0.23</v>
      </c>
    </row>
    <row r="32" spans="1:5">
      <c r="A32" s="69"/>
      <c r="B32" s="50"/>
      <c r="C32" s="76"/>
      <c r="D32" s="25" t="s">
        <v>33</v>
      </c>
      <c r="E32" s="21">
        <v>0.2</v>
      </c>
    </row>
    <row r="33" spans="1:5">
      <c r="A33" s="69"/>
      <c r="B33" s="43" t="s">
        <v>46</v>
      </c>
      <c r="C33" s="28">
        <f>B26</f>
        <v>500903.16360000055</v>
      </c>
      <c r="D33" s="25" t="s">
        <v>34</v>
      </c>
      <c r="E33" s="21">
        <v>0.19</v>
      </c>
    </row>
    <row r="34" spans="1:5">
      <c r="A34" s="69"/>
      <c r="B34" s="43" t="s">
        <v>45</v>
      </c>
      <c r="C34" s="29">
        <f>(D5*C29)</f>
        <v>1611993.8774999999</v>
      </c>
      <c r="D34" s="25" t="s">
        <v>35</v>
      </c>
      <c r="E34" s="21">
        <v>0.17</v>
      </c>
    </row>
    <row r="35" spans="1:5">
      <c r="A35" s="69"/>
      <c r="B35" s="43" t="s">
        <v>56</v>
      </c>
      <c r="C35" s="30">
        <f>IF(C33&gt;C34,C34,C33)</f>
        <v>500903.16360000055</v>
      </c>
      <c r="D35" s="25" t="s">
        <v>36</v>
      </c>
      <c r="E35" s="21">
        <v>0.09</v>
      </c>
    </row>
    <row r="36" spans="1:5">
      <c r="A36" s="69"/>
      <c r="B36" s="84"/>
      <c r="C36" s="85"/>
      <c r="D36" s="25" t="s">
        <v>37</v>
      </c>
      <c r="E36" s="21">
        <v>7.0000000000000007E-2</v>
      </c>
    </row>
    <row r="37" spans="1:5">
      <c r="A37" s="69"/>
      <c r="B37" s="84"/>
      <c r="C37" s="85"/>
      <c r="D37" s="25" t="s">
        <v>38</v>
      </c>
      <c r="E37" s="21">
        <v>0.03</v>
      </c>
    </row>
    <row r="38" spans="1:5">
      <c r="A38" s="70"/>
      <c r="B38" s="86"/>
      <c r="C38" s="87"/>
      <c r="D38" s="26" t="s">
        <v>39</v>
      </c>
      <c r="E38" s="24">
        <v>1.4999999999999999E-2</v>
      </c>
    </row>
    <row r="39" spans="1:5">
      <c r="C39" s="5" t="s">
        <v>28</v>
      </c>
    </row>
    <row r="40" spans="1:5">
      <c r="A40" s="46" t="s">
        <v>27</v>
      </c>
      <c r="B40" s="88" t="s">
        <v>53</v>
      </c>
      <c r="C40" s="90">
        <f>D5+C35</f>
        <v>5700883.4136000006</v>
      </c>
      <c r="D40" s="27"/>
      <c r="E40" s="27"/>
    </row>
    <row r="41" spans="1:5" ht="30">
      <c r="A41" s="4" t="s">
        <v>43</v>
      </c>
      <c r="B41" s="89"/>
      <c r="C41" s="91"/>
      <c r="D41" s="27"/>
      <c r="E41" s="27"/>
    </row>
    <row r="42" spans="1:5" ht="15.75" thickBot="1">
      <c r="A42" s="2"/>
      <c r="B42" s="11"/>
      <c r="C42" s="39"/>
      <c r="D42" s="27"/>
      <c r="E42" s="27"/>
    </row>
    <row r="43" spans="1:5" ht="17.25" customHeight="1">
      <c r="A43" s="64" t="s">
        <v>50</v>
      </c>
      <c r="B43" s="65"/>
      <c r="C43" s="65"/>
      <c r="D43" s="65"/>
      <c r="E43" s="66"/>
    </row>
    <row r="44" spans="1:5">
      <c r="A44" s="47" t="s">
        <v>29</v>
      </c>
      <c r="B44" s="58" t="s">
        <v>57</v>
      </c>
      <c r="C44" s="60">
        <f>C35+D3</f>
        <v>566903.16360000055</v>
      </c>
      <c r="D44" s="31"/>
      <c r="E44" s="32"/>
    </row>
    <row r="45" spans="1:5" ht="30">
      <c r="A45" s="1" t="s">
        <v>49</v>
      </c>
      <c r="B45" s="59"/>
      <c r="C45" s="61"/>
      <c r="D45" s="31"/>
      <c r="E45" s="32"/>
    </row>
    <row r="46" spans="1:5" ht="25.5">
      <c r="A46" s="33"/>
      <c r="B46" s="34"/>
      <c r="C46" s="54" t="s">
        <v>60</v>
      </c>
      <c r="D46" s="55" t="s">
        <v>28</v>
      </c>
      <c r="E46" s="35"/>
    </row>
    <row r="47" spans="1:5">
      <c r="A47" s="47" t="s">
        <v>47</v>
      </c>
      <c r="B47" s="58" t="s">
        <v>55</v>
      </c>
      <c r="C47" s="60">
        <f>IF(C44&lt;C34,C44,C33)</f>
        <v>566903.16360000055</v>
      </c>
      <c r="D47" s="62">
        <f>D5+C47</f>
        <v>5766883.4136000006</v>
      </c>
      <c r="E47" s="35"/>
    </row>
    <row r="48" spans="1:5" ht="30">
      <c r="A48" s="1" t="s">
        <v>48</v>
      </c>
      <c r="B48" s="59"/>
      <c r="C48" s="61"/>
      <c r="D48" s="63"/>
      <c r="E48" s="35"/>
    </row>
    <row r="49" spans="1:5" ht="15.75" thickBot="1">
      <c r="A49" s="36"/>
      <c r="B49" s="37"/>
      <c r="C49" s="37"/>
      <c r="D49" s="37"/>
      <c r="E49" s="38"/>
    </row>
  </sheetData>
  <mergeCells count="26">
    <mergeCell ref="A1:E1"/>
    <mergeCell ref="B5:C5"/>
    <mergeCell ref="D5:E5"/>
    <mergeCell ref="A6:A10"/>
    <mergeCell ref="B6:C6"/>
    <mergeCell ref="B7:C7"/>
    <mergeCell ref="B8:C8"/>
    <mergeCell ref="B9:C9"/>
    <mergeCell ref="D9:E9"/>
    <mergeCell ref="B10:C10"/>
    <mergeCell ref="A43:E43"/>
    <mergeCell ref="D10:E10"/>
    <mergeCell ref="A16:A24"/>
    <mergeCell ref="B26:D27"/>
    <mergeCell ref="E26:E27"/>
    <mergeCell ref="B12:E13"/>
    <mergeCell ref="C29:C32"/>
    <mergeCell ref="A30:A38"/>
    <mergeCell ref="B36:C38"/>
    <mergeCell ref="B40:B41"/>
    <mergeCell ref="C40:C41"/>
    <mergeCell ref="B44:B45"/>
    <mergeCell ref="C44:C45"/>
    <mergeCell ref="B47:B48"/>
    <mergeCell ref="C47:C48"/>
    <mergeCell ref="D47:D48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9"/>
  <sheetViews>
    <sheetView tabSelected="1" topLeftCell="A31" workbookViewId="0">
      <selection activeCell="G11" sqref="G11"/>
    </sheetView>
  </sheetViews>
  <sheetFormatPr defaultColWidth="8.85546875" defaultRowHeight="15"/>
  <cols>
    <col min="1" max="1" width="32.42578125" style="5" customWidth="1"/>
    <col min="2" max="2" width="31.7109375" style="5" bestFit="1" customWidth="1"/>
    <col min="3" max="3" width="22.140625" style="5" customWidth="1"/>
    <col min="4" max="5" width="20.7109375" style="5" customWidth="1"/>
    <col min="6" max="6" width="12.5703125" style="5" customWidth="1"/>
    <col min="7" max="7" width="11.7109375" style="5" bestFit="1" customWidth="1"/>
    <col min="8" max="16384" width="8.85546875" style="5"/>
  </cols>
  <sheetData>
    <row r="1" spans="1:7" ht="34.5" customHeight="1">
      <c r="A1" s="92" t="s">
        <v>54</v>
      </c>
      <c r="B1" s="92"/>
      <c r="C1" s="92"/>
      <c r="D1" s="92"/>
      <c r="E1" s="92"/>
    </row>
    <row r="2" spans="1:7">
      <c r="A2" s="46" t="s">
        <v>0</v>
      </c>
      <c r="B2" s="40" t="s">
        <v>1</v>
      </c>
      <c r="C2" s="10" t="s">
        <v>2</v>
      </c>
      <c r="D2" s="14" t="s">
        <v>30</v>
      </c>
    </row>
    <row r="3" spans="1:7">
      <c r="A3" s="3" t="s">
        <v>52</v>
      </c>
      <c r="B3" s="41">
        <v>1272</v>
      </c>
      <c r="C3" s="42" t="s">
        <v>13</v>
      </c>
      <c r="D3" s="16">
        <v>109408.93</v>
      </c>
    </row>
    <row r="4" spans="1:7">
      <c r="D4" s="56" t="s">
        <v>61</v>
      </c>
    </row>
    <row r="5" spans="1:7">
      <c r="A5" s="47" t="s">
        <v>3</v>
      </c>
      <c r="B5" s="93" t="s">
        <v>4</v>
      </c>
      <c r="C5" s="94"/>
      <c r="D5" s="95">
        <v>295000</v>
      </c>
      <c r="E5" s="96"/>
    </row>
    <row r="6" spans="1:7">
      <c r="A6" s="69" t="s">
        <v>51</v>
      </c>
      <c r="B6" s="97" t="s">
        <v>5</v>
      </c>
      <c r="C6" s="98"/>
      <c r="D6" s="57">
        <v>1144857.6000000001</v>
      </c>
      <c r="E6" s="6" t="s">
        <v>44</v>
      </c>
    </row>
    <row r="7" spans="1:7">
      <c r="A7" s="69"/>
      <c r="B7" s="99" t="s">
        <v>6</v>
      </c>
      <c r="C7" s="100"/>
      <c r="D7" s="57">
        <v>971539.23</v>
      </c>
      <c r="E7" s="7">
        <f>(D6+D7+D8)/3</f>
        <v>1020907.7066666667</v>
      </c>
    </row>
    <row r="8" spans="1:7">
      <c r="A8" s="69"/>
      <c r="B8" s="101" t="s">
        <v>7</v>
      </c>
      <c r="C8" s="102"/>
      <c r="D8" s="57">
        <v>946326.29</v>
      </c>
      <c r="E8" s="8"/>
      <c r="G8" s="15"/>
    </row>
    <row r="9" spans="1:7">
      <c r="A9" s="69"/>
      <c r="B9" s="103" t="s">
        <v>8</v>
      </c>
      <c r="C9" s="104"/>
      <c r="D9" s="108">
        <v>24967.35</v>
      </c>
      <c r="E9" s="109"/>
    </row>
    <row r="10" spans="1:7">
      <c r="A10" s="70"/>
      <c r="B10" s="106" t="s">
        <v>23</v>
      </c>
      <c r="C10" s="107"/>
      <c r="D10" s="67">
        <f>E7-D9</f>
        <v>995940.35666666669</v>
      </c>
      <c r="E10" s="68"/>
    </row>
    <row r="11" spans="1:7">
      <c r="D11" s="9"/>
    </row>
    <row r="12" spans="1:7" ht="15" customHeight="1">
      <c r="A12" s="46" t="s">
        <v>10</v>
      </c>
      <c r="B12" s="77">
        <f>((D5)/(E7-D9))</f>
        <v>0.29620247640866926</v>
      </c>
      <c r="C12" s="78"/>
      <c r="D12" s="78"/>
      <c r="E12" s="79"/>
      <c r="G12" s="15"/>
    </row>
    <row r="13" spans="1:7" ht="15" customHeight="1">
      <c r="A13" s="3" t="s">
        <v>40</v>
      </c>
      <c r="B13" s="80"/>
      <c r="C13" s="81"/>
      <c r="D13" s="81"/>
      <c r="E13" s="82"/>
    </row>
    <row r="15" spans="1:7">
      <c r="A15" s="46" t="s">
        <v>11</v>
      </c>
      <c r="B15" s="40" t="s">
        <v>2</v>
      </c>
      <c r="C15" s="10" t="s">
        <v>1</v>
      </c>
      <c r="D15" s="10" t="s">
        <v>20</v>
      </c>
      <c r="E15" s="10" t="s">
        <v>25</v>
      </c>
    </row>
    <row r="16" spans="1:7">
      <c r="A16" s="69" t="s">
        <v>41</v>
      </c>
      <c r="B16" s="11" t="s">
        <v>12</v>
      </c>
      <c r="C16" s="44" t="s">
        <v>31</v>
      </c>
      <c r="D16" s="20">
        <v>0.29499999999999998</v>
      </c>
      <c r="E16" s="48">
        <v>0.33500000000000002</v>
      </c>
    </row>
    <row r="17" spans="1:5">
      <c r="A17" s="69"/>
      <c r="B17" s="11" t="s">
        <v>13</v>
      </c>
      <c r="C17" s="44" t="s">
        <v>32</v>
      </c>
      <c r="D17" s="22">
        <v>0.28599999999999998</v>
      </c>
      <c r="E17" s="48">
        <v>0.32600000000000001</v>
      </c>
    </row>
    <row r="18" spans="1:5">
      <c r="A18" s="69"/>
      <c r="B18" s="11" t="s">
        <v>14</v>
      </c>
      <c r="C18" s="44" t="s">
        <v>33</v>
      </c>
      <c r="D18" s="22">
        <v>0.27600000000000002</v>
      </c>
      <c r="E18" s="48">
        <v>0.316</v>
      </c>
    </row>
    <row r="19" spans="1:5">
      <c r="A19" s="69"/>
      <c r="B19" s="11" t="s">
        <v>15</v>
      </c>
      <c r="C19" s="44" t="s">
        <v>34</v>
      </c>
      <c r="D19" s="22">
        <v>0.27200000000000002</v>
      </c>
      <c r="E19" s="48">
        <v>0.312</v>
      </c>
    </row>
    <row r="20" spans="1:5">
      <c r="A20" s="69"/>
      <c r="B20" s="11" t="s">
        <v>16</v>
      </c>
      <c r="C20" s="44" t="s">
        <v>35</v>
      </c>
      <c r="D20" s="22">
        <v>0.26900000000000002</v>
      </c>
      <c r="E20" s="48">
        <v>0.309</v>
      </c>
    </row>
    <row r="21" spans="1:5">
      <c r="A21" s="69"/>
      <c r="B21" s="11" t="s">
        <v>9</v>
      </c>
      <c r="C21" s="44" t="s">
        <v>36</v>
      </c>
      <c r="D21" s="22">
        <v>0.27</v>
      </c>
      <c r="E21" s="48">
        <v>0.31</v>
      </c>
    </row>
    <row r="22" spans="1:5">
      <c r="A22" s="69"/>
      <c r="B22" s="11" t="s">
        <v>17</v>
      </c>
      <c r="C22" s="44" t="s">
        <v>37</v>
      </c>
      <c r="D22" s="22">
        <v>0.27600000000000002</v>
      </c>
      <c r="E22" s="48">
        <v>0.316</v>
      </c>
    </row>
    <row r="23" spans="1:5">
      <c r="A23" s="69"/>
      <c r="B23" s="11" t="s">
        <v>18</v>
      </c>
      <c r="C23" s="44" t="s">
        <v>38</v>
      </c>
      <c r="D23" s="22">
        <v>0.28799999999999998</v>
      </c>
      <c r="E23" s="48">
        <v>0.32800000000000001</v>
      </c>
    </row>
    <row r="24" spans="1:5">
      <c r="A24" s="70"/>
      <c r="B24" s="12" t="s">
        <v>19</v>
      </c>
      <c r="C24" s="45" t="s">
        <v>39</v>
      </c>
      <c r="D24" s="23">
        <v>0.253</v>
      </c>
      <c r="E24" s="49">
        <v>0.29299999999999998</v>
      </c>
    </row>
    <row r="26" spans="1:5">
      <c r="A26" s="46" t="s">
        <v>22</v>
      </c>
      <c r="B26" s="71">
        <f>(D10*E26)-D5</f>
        <v>-10161.057993333379</v>
      </c>
      <c r="C26" s="72"/>
      <c r="D26" s="72"/>
      <c r="E26" s="75">
        <v>0.28599999999999998</v>
      </c>
    </row>
    <row r="27" spans="1:5" ht="45">
      <c r="A27" s="3" t="s">
        <v>58</v>
      </c>
      <c r="B27" s="73"/>
      <c r="C27" s="74"/>
      <c r="D27" s="74"/>
      <c r="E27" s="76"/>
    </row>
    <row r="29" spans="1:5">
      <c r="A29" s="46" t="s">
        <v>24</v>
      </c>
      <c r="B29" s="51"/>
      <c r="C29" s="75">
        <v>0.23</v>
      </c>
      <c r="D29" s="13" t="s">
        <v>21</v>
      </c>
      <c r="E29" s="14" t="s">
        <v>26</v>
      </c>
    </row>
    <row r="30" spans="1:5">
      <c r="A30" s="69" t="s">
        <v>42</v>
      </c>
      <c r="B30" s="50"/>
      <c r="C30" s="83"/>
      <c r="D30" s="25" t="s">
        <v>31</v>
      </c>
      <c r="E30" s="21">
        <v>0.23</v>
      </c>
    </row>
    <row r="31" spans="1:5">
      <c r="A31" s="69"/>
      <c r="B31" s="50"/>
      <c r="C31" s="83"/>
      <c r="D31" s="25" t="s">
        <v>32</v>
      </c>
      <c r="E31" s="21">
        <v>0.23</v>
      </c>
    </row>
    <row r="32" spans="1:5">
      <c r="A32" s="69"/>
      <c r="B32" s="50"/>
      <c r="C32" s="76"/>
      <c r="D32" s="25" t="s">
        <v>33</v>
      </c>
      <c r="E32" s="21">
        <v>0.2</v>
      </c>
    </row>
    <row r="33" spans="1:5">
      <c r="A33" s="69"/>
      <c r="B33" s="43" t="s">
        <v>46</v>
      </c>
      <c r="C33" s="28">
        <f>B26</f>
        <v>-10161.057993333379</v>
      </c>
      <c r="D33" s="25" t="s">
        <v>34</v>
      </c>
      <c r="E33" s="21">
        <v>0.19</v>
      </c>
    </row>
    <row r="34" spans="1:5">
      <c r="A34" s="69"/>
      <c r="B34" s="43" t="s">
        <v>45</v>
      </c>
      <c r="C34" s="29">
        <f>(D5*C29)</f>
        <v>67850</v>
      </c>
      <c r="D34" s="25" t="s">
        <v>35</v>
      </c>
      <c r="E34" s="21">
        <v>0.17</v>
      </c>
    </row>
    <row r="35" spans="1:5">
      <c r="A35" s="69"/>
      <c r="B35" s="43" t="s">
        <v>56</v>
      </c>
      <c r="C35" s="30">
        <f>IF(C33&gt;C34,C34,C33)</f>
        <v>-10161.057993333379</v>
      </c>
      <c r="D35" s="25" t="s">
        <v>36</v>
      </c>
      <c r="E35" s="21">
        <v>0.09</v>
      </c>
    </row>
    <row r="36" spans="1:5">
      <c r="A36" s="69"/>
      <c r="B36" s="84"/>
      <c r="C36" s="85"/>
      <c r="D36" s="25" t="s">
        <v>37</v>
      </c>
      <c r="E36" s="21">
        <v>7.0000000000000007E-2</v>
      </c>
    </row>
    <row r="37" spans="1:5">
      <c r="A37" s="69"/>
      <c r="B37" s="84"/>
      <c r="C37" s="85"/>
      <c r="D37" s="25" t="s">
        <v>38</v>
      </c>
      <c r="E37" s="21">
        <v>0.03</v>
      </c>
    </row>
    <row r="38" spans="1:5">
      <c r="A38" s="70"/>
      <c r="B38" s="86"/>
      <c r="C38" s="87"/>
      <c r="D38" s="26" t="s">
        <v>39</v>
      </c>
      <c r="E38" s="24">
        <v>1.4999999999999999E-2</v>
      </c>
    </row>
    <row r="39" spans="1:5">
      <c r="C39" s="5" t="s">
        <v>28</v>
      </c>
    </row>
    <row r="40" spans="1:5">
      <c r="A40" s="46" t="s">
        <v>27</v>
      </c>
      <c r="B40" s="88" t="s">
        <v>53</v>
      </c>
      <c r="C40" s="90">
        <f>D5+C35</f>
        <v>284838.94200666662</v>
      </c>
      <c r="D40" s="27"/>
      <c r="E40" s="27"/>
    </row>
    <row r="41" spans="1:5" ht="30">
      <c r="A41" s="4" t="s">
        <v>43</v>
      </c>
      <c r="B41" s="89"/>
      <c r="C41" s="91"/>
      <c r="D41" s="27"/>
      <c r="E41" s="27"/>
    </row>
    <row r="42" spans="1:5" ht="15.75" thickBot="1">
      <c r="A42" s="2"/>
      <c r="B42" s="11"/>
      <c r="C42" s="39"/>
      <c r="D42" s="27"/>
      <c r="E42" s="27"/>
    </row>
    <row r="43" spans="1:5" ht="17.25" customHeight="1">
      <c r="A43" s="64" t="s">
        <v>50</v>
      </c>
      <c r="B43" s="65"/>
      <c r="C43" s="65"/>
      <c r="D43" s="65"/>
      <c r="E43" s="66"/>
    </row>
    <row r="44" spans="1:5">
      <c r="A44" s="52" t="s">
        <v>29</v>
      </c>
      <c r="B44" s="58" t="s">
        <v>57</v>
      </c>
      <c r="C44" s="60">
        <f>C35+D3</f>
        <v>99247.872006666614</v>
      </c>
      <c r="D44" s="31"/>
      <c r="E44" s="32"/>
    </row>
    <row r="45" spans="1:5" ht="30">
      <c r="A45" s="53" t="s">
        <v>49</v>
      </c>
      <c r="B45" s="59"/>
      <c r="C45" s="61"/>
      <c r="D45" s="31"/>
      <c r="E45" s="32"/>
    </row>
    <row r="46" spans="1:5" ht="25.5">
      <c r="A46" s="33"/>
      <c r="B46" s="34"/>
      <c r="C46" s="54" t="s">
        <v>59</v>
      </c>
      <c r="D46" s="55" t="s">
        <v>28</v>
      </c>
      <c r="E46" s="35"/>
    </row>
    <row r="47" spans="1:5">
      <c r="A47" s="47" t="s">
        <v>47</v>
      </c>
      <c r="B47" s="58" t="s">
        <v>55</v>
      </c>
      <c r="C47" s="60">
        <f>IF(C44&lt;C33,C44,C33)</f>
        <v>-10161.057993333379</v>
      </c>
      <c r="D47" s="62">
        <f>D5+C47</f>
        <v>284838.94200666662</v>
      </c>
      <c r="E47" s="35"/>
    </row>
    <row r="48" spans="1:5" ht="30">
      <c r="A48" s="1" t="s">
        <v>48</v>
      </c>
      <c r="B48" s="59"/>
      <c r="C48" s="61"/>
      <c r="D48" s="63"/>
      <c r="E48" s="35"/>
    </row>
    <row r="49" spans="1:5" ht="15.75" thickBot="1">
      <c r="A49" s="36"/>
      <c r="B49" s="37"/>
      <c r="C49" s="37"/>
      <c r="D49" s="37"/>
      <c r="E49" s="38"/>
    </row>
  </sheetData>
  <mergeCells count="26">
    <mergeCell ref="B12:E13"/>
    <mergeCell ref="A30:A38"/>
    <mergeCell ref="B36:C38"/>
    <mergeCell ref="A1:E1"/>
    <mergeCell ref="B5:C5"/>
    <mergeCell ref="D5:E5"/>
    <mergeCell ref="A6:A10"/>
    <mergeCell ref="B6:C6"/>
    <mergeCell ref="B7:C7"/>
    <mergeCell ref="B8:C8"/>
    <mergeCell ref="B9:C9"/>
    <mergeCell ref="D9:E9"/>
    <mergeCell ref="B10:C10"/>
    <mergeCell ref="D10:E10"/>
    <mergeCell ref="C29:C32"/>
    <mergeCell ref="B44:B45"/>
    <mergeCell ref="C44:C45"/>
    <mergeCell ref="A16:A24"/>
    <mergeCell ref="B26:D27"/>
    <mergeCell ref="B47:B48"/>
    <mergeCell ref="C47:C48"/>
    <mergeCell ref="D47:D48"/>
    <mergeCell ref="B40:B41"/>
    <mergeCell ref="C40:C41"/>
    <mergeCell ref="A43:E43"/>
    <mergeCell ref="E26:E27"/>
  </mergeCells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comune 1_PN 1_2020</vt:lpstr>
      <vt:lpstr>comune 2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D'Alfonso Davide</dc:creator>
  <cp:lastModifiedBy>Comune di Amatrice 1</cp:lastModifiedBy>
  <cp:lastPrinted>2020-02-20T16:19:33Z</cp:lastPrinted>
  <dcterms:created xsi:type="dcterms:W3CDTF">2019-12-24T07:48:11Z</dcterms:created>
  <dcterms:modified xsi:type="dcterms:W3CDTF">2021-07-19T11:08:49Z</dcterms:modified>
</cp:coreProperties>
</file>