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\tmp\"/>
    </mc:Choice>
  </mc:AlternateContent>
  <bookViews>
    <workbookView xWindow="0" yWindow="0" windowWidth="17655" windowHeight="6915"/>
  </bookViews>
  <sheets>
    <sheet name="Foglio1" sheetId="1" r:id="rId1"/>
    <sheet name="Foglio2" sheetId="2" r:id="rId2"/>
    <sheet name="Foglio3" sheetId="3" r:id="rId3"/>
    <sheet name="Foglio4" sheetId="4" r:id="rId4"/>
    <sheet name="Foglio5" sheetId="5" r:id="rId5"/>
    <sheet name="Foglio6" sheetId="6" r:id="rId6"/>
    <sheet name="Foglio7" sheetId="7" r:id="rId7"/>
  </sheets>
  <definedNames>
    <definedName name="_xlnm.Print_Area" localSheetId="0">Foglio1!$B$1:$K$58</definedName>
  </definedNames>
  <calcPr calcId="162913"/>
</workbook>
</file>

<file path=xl/calcChain.xml><?xml version="1.0" encoding="utf-8"?>
<calcChain xmlns="http://schemas.openxmlformats.org/spreadsheetml/2006/main">
  <c r="D13" i="1" l="1"/>
  <c r="G79" i="1"/>
  <c r="E79" i="1"/>
  <c r="C79" i="1"/>
  <c r="I79" i="1" s="1"/>
  <c r="I81" i="1" s="1"/>
  <c r="G45" i="1"/>
  <c r="D11" i="1" l="1"/>
  <c r="D20" i="1"/>
  <c r="D7" i="1"/>
  <c r="C5" i="1"/>
  <c r="E21" i="1"/>
  <c r="D9" i="1" l="1"/>
  <c r="D5" i="1"/>
  <c r="O21" i="7"/>
  <c r="Q21" i="7" s="1"/>
  <c r="G21" i="7"/>
  <c r="I21" i="7" s="1"/>
  <c r="K18" i="6"/>
  <c r="K17" i="6"/>
  <c r="T21" i="7" l="1"/>
  <c r="K21" i="1"/>
  <c r="I5" i="1"/>
  <c r="D39" i="1" l="1"/>
  <c r="I23" i="1" s="1"/>
  <c r="C15" i="1"/>
  <c r="D53" i="1"/>
  <c r="I11" i="1"/>
  <c r="C45" i="1"/>
  <c r="C39" i="1"/>
  <c r="C35" i="1"/>
  <c r="D35" i="1"/>
  <c r="D26" i="1"/>
  <c r="I7" i="1" s="1"/>
  <c r="I9" i="1" s="1"/>
  <c r="C26" i="1"/>
  <c r="C36" i="1" l="1"/>
  <c r="C37" i="1" s="1"/>
  <c r="C38" i="1" s="1"/>
  <c r="C40" i="1" s="1"/>
  <c r="C46" i="1" s="1"/>
  <c r="D46" i="1" s="1"/>
  <c r="D55" i="1"/>
  <c r="I25" i="1"/>
  <c r="I13" i="1"/>
  <c r="D36" i="1"/>
  <c r="C47" i="1" l="1"/>
  <c r="D47" i="1" s="1"/>
  <c r="I15" i="1" s="1"/>
  <c r="I17" i="1" l="1"/>
  <c r="I21" i="1"/>
  <c r="I27" i="1" s="1"/>
  <c r="D51" i="1"/>
  <c r="D57" i="1" s="1"/>
  <c r="D14" i="1"/>
  <c r="D15" i="1" s="1"/>
  <c r="D37" i="1" s="1"/>
  <c r="D38" i="1" s="1"/>
  <c r="G38" i="1" s="1"/>
  <c r="D40" i="1" l="1"/>
  <c r="E38" i="1"/>
</calcChain>
</file>

<file path=xl/sharedStrings.xml><?xml version="1.0" encoding="utf-8"?>
<sst xmlns="http://schemas.openxmlformats.org/spreadsheetml/2006/main" count="92" uniqueCount="89">
  <si>
    <t>Risorse stabili</t>
  </si>
  <si>
    <t>QUOTA DI EURO 83,20 PERSONALE IN SERVIZIO AL 31/12/2015 (ART.67, C.2, LETT.A)</t>
  </si>
  <si>
    <t>DIFFERENZIALI POSIZIONI DI SVILUPPO (ART.67, COMMA 2 LETT.B)</t>
  </si>
  <si>
    <t>PERSONALE TRASFERITO (ART.67, COMMA 2 LETT.E)</t>
  </si>
  <si>
    <t>DECURTAZIONI DEL FONDO - P.O. E ALTE PROFESSIONALITA'</t>
  </si>
  <si>
    <t>Risorse variabili soggette al limite</t>
  </si>
  <si>
    <t>FRAZIONI RIA PERSONALE CESSATO  (ART.67, C.32, LETT.D)</t>
  </si>
  <si>
    <t>SERVIZI AGGIUNTIVI E DI MANTENIMENTO (ART.56-QUATER, C.1,LETT.C ed altri servizi aggiuntivi; EX ART.15 C. 5 CCNL 98-01)</t>
  </si>
  <si>
    <t>QUOTA PARTE PERSONALE TRASFERITO NELL'ANNO (ART.67, C.3, LETT.K) CCNL 2016-2018)</t>
  </si>
  <si>
    <t>DECURTAZIONI DEL FONDO - PARTE VARIABILE</t>
  </si>
  <si>
    <t>Risorse variabili NON soggette al limite</t>
  </si>
  <si>
    <t>INCENTIVI TRIBUTARI - LEGGE n.145/2018 - ART.1 COMMA 1091</t>
  </si>
  <si>
    <t xml:space="preserve">TOTALE  DEPURATO DELLE VOCI NON SOGGETTE AL VINCOLO </t>
  </si>
  <si>
    <t>Consistenza</t>
  </si>
  <si>
    <t>Importo totale</t>
  </si>
  <si>
    <t>Limite pro capite soggetto al d.l.34/2019</t>
  </si>
  <si>
    <t>Importi fuori dal limite (d.l. semplificazioni) - CCNL 2016-2018</t>
  </si>
  <si>
    <t>Riduzione/Aumento</t>
  </si>
  <si>
    <t>AUMENTO-DIMINUZIONE FONDO - Art.32, comma 2, d.l. 34/2019</t>
  </si>
  <si>
    <r>
      <t xml:space="preserve">Personale al </t>
    </r>
    <r>
      <rPr>
        <b/>
        <sz val="10"/>
        <color theme="1"/>
        <rFont val="Calibri"/>
        <family val="2"/>
        <scheme val="minor"/>
      </rPr>
      <t>31/12/2018</t>
    </r>
  </si>
  <si>
    <r>
      <t xml:space="preserve">Personale al </t>
    </r>
    <r>
      <rPr>
        <b/>
        <sz val="10"/>
        <rFont val="Calibri"/>
        <family val="2"/>
        <scheme val="minor"/>
      </rPr>
      <t>20/04/2020</t>
    </r>
  </si>
  <si>
    <r>
      <t xml:space="preserve">Personale al </t>
    </r>
    <r>
      <rPr>
        <b/>
        <sz val="10"/>
        <color theme="1"/>
        <rFont val="Calibri"/>
        <family val="2"/>
        <scheme val="minor"/>
      </rPr>
      <t>31/12/2020</t>
    </r>
  </si>
  <si>
    <r>
      <t xml:space="preserve">Importo fondo pro capite al </t>
    </r>
    <r>
      <rPr>
        <b/>
        <sz val="10"/>
        <color theme="1"/>
        <rFont val="Calibri"/>
        <family val="2"/>
        <scheme val="minor"/>
      </rPr>
      <t>31/12/2018</t>
    </r>
  </si>
  <si>
    <r>
      <t>Fondo pro capite al</t>
    </r>
    <r>
      <rPr>
        <b/>
        <sz val="10"/>
        <color theme="1"/>
        <rFont val="Calibri"/>
        <family val="2"/>
        <scheme val="minor"/>
      </rPr>
      <t xml:space="preserve"> 31/12/2020</t>
    </r>
  </si>
  <si>
    <r>
      <t xml:space="preserve">Personale medio (se inferiore si conta il personale presente al </t>
    </r>
    <r>
      <rPr>
        <b/>
        <sz val="10"/>
        <color theme="1"/>
        <rFont val="Calibri"/>
        <family val="2"/>
        <scheme val="minor"/>
      </rPr>
      <t>31/12/2018</t>
    </r>
    <r>
      <rPr>
        <sz val="10"/>
        <color theme="1"/>
        <rFont val="Calibri"/>
        <family val="2"/>
        <scheme val="minor"/>
      </rPr>
      <t>)</t>
    </r>
  </si>
  <si>
    <r>
      <t>Fondo risorse decentrate  -</t>
    </r>
    <r>
      <rPr>
        <b/>
        <i/>
        <sz val="11"/>
        <rFont val="Calibri"/>
        <family val="2"/>
        <scheme val="minor"/>
      </rPr>
      <t xml:space="preserve"> importo complessivo</t>
    </r>
  </si>
  <si>
    <r>
      <t xml:space="preserve">Risorse </t>
    </r>
    <r>
      <rPr>
        <b/>
        <i/>
        <sz val="11"/>
        <rFont val="Calibri"/>
        <family val="2"/>
        <scheme val="minor"/>
      </rPr>
      <t>STABILI</t>
    </r>
    <r>
      <rPr>
        <sz val="11"/>
        <rFont val="Calibri"/>
        <family val="2"/>
        <scheme val="minor"/>
      </rPr>
      <t xml:space="preserve"> - </t>
    </r>
    <r>
      <rPr>
        <b/>
        <i/>
        <sz val="11"/>
        <color rgb="FF00CC00"/>
        <rFont val="Calibri"/>
        <family val="2"/>
        <scheme val="minor"/>
      </rPr>
      <t xml:space="preserve">NON soggette al limite </t>
    </r>
  </si>
  <si>
    <r>
      <t xml:space="preserve">Risorse </t>
    </r>
    <r>
      <rPr>
        <b/>
        <i/>
        <sz val="11"/>
        <rFont val="Calibri"/>
        <family val="2"/>
        <scheme val="minor"/>
      </rPr>
      <t>VARIABILI</t>
    </r>
    <r>
      <rPr>
        <sz val="11"/>
        <rFont val="Calibri"/>
        <family val="2"/>
        <scheme val="minor"/>
      </rPr>
      <t xml:space="preserve"> - </t>
    </r>
    <r>
      <rPr>
        <b/>
        <i/>
        <sz val="11"/>
        <color rgb="FF00CC00"/>
        <rFont val="Calibri"/>
        <family val="2"/>
        <scheme val="minor"/>
      </rPr>
      <t>NON soggette al limite  (o)</t>
    </r>
  </si>
  <si>
    <t>Riepilogo importi  - FONDO RISORSE  DECENTRTATE   2020</t>
  </si>
  <si>
    <t>+</t>
  </si>
  <si>
    <t>-</t>
  </si>
  <si>
    <r>
      <t xml:space="preserve">ECONOMIE FONDO ANNO PRECEDENTE - </t>
    </r>
    <r>
      <rPr>
        <i/>
        <sz val="7"/>
        <rFont val="Arial"/>
        <family val="2"/>
      </rPr>
      <t xml:space="preserve">(Art. 68, co. 1, ultimo periodo; </t>
    </r>
    <r>
      <rPr>
        <i/>
        <sz val="7"/>
        <color indexed="8"/>
        <rFont val="Arial"/>
        <family val="2"/>
      </rPr>
      <t>ART. 17, C.5, CCNL 1998-2001)</t>
    </r>
  </si>
  <si>
    <r>
      <t xml:space="preserve">ECONOMIE FONDO STRAORDINARIO CONFLUITE - </t>
    </r>
    <r>
      <rPr>
        <i/>
        <sz val="7"/>
        <rFont val="Arial"/>
        <family val="2"/>
      </rPr>
      <t>(Art.67,C.3, lett.E) CCNL 2016-2018 e ART. 14, C.4, CCNL 1998-2001)</t>
    </r>
  </si>
  <si>
    <r>
      <t xml:space="preserve">QUOTE INCENTIVI FUNZIONI TECNICHE - </t>
    </r>
    <r>
      <rPr>
        <i/>
        <sz val="7"/>
        <rFont val="Arial"/>
        <family val="2"/>
      </rPr>
      <t>(Corte dei conti, Sezione Autonomie)</t>
    </r>
  </si>
  <si>
    <r>
      <t xml:space="preserve">COMPENSI PROFESSIONALI LEGALI IN RELAZIONE A SENTENZE FAVOREVOLI - </t>
    </r>
    <r>
      <rPr>
        <i/>
        <sz val="7"/>
        <rFont val="Arial"/>
        <family val="2"/>
      </rPr>
      <t>(ART. 27, CCNL 14/9/2000)</t>
    </r>
    <r>
      <rPr>
        <sz val="7"/>
        <rFont val="Arial"/>
        <family val="2"/>
      </rPr>
      <t xml:space="preserve"> </t>
    </r>
    <r>
      <rPr>
        <i/>
        <vertAlign val="superscript"/>
        <sz val="7"/>
        <rFont val="Arial"/>
        <family val="2"/>
      </rPr>
      <t>(5) (*)</t>
    </r>
  </si>
  <si>
    <r>
      <t>SPONSORIZZAZIONI, ACCORDI DI COLLABORAZIONI, COMPENSI ISTAT,</t>
    </r>
    <r>
      <rPr>
        <i/>
        <sz val="7"/>
        <rFont val="Arial"/>
        <family val="2"/>
      </rPr>
      <t xml:space="preserve"> ECC.</t>
    </r>
    <r>
      <rPr>
        <sz val="7"/>
        <rFont val="Arial"/>
        <family val="2"/>
      </rPr>
      <t xml:space="preserve"> - </t>
    </r>
    <r>
      <rPr>
        <i/>
        <sz val="7"/>
        <rFont val="Arial"/>
        <family val="2"/>
      </rPr>
      <t>(ART. 43, L. 449/1997; ART. 15, C.1, lett. D), CCNL 1998-2001)</t>
    </r>
    <r>
      <rPr>
        <sz val="7"/>
        <rFont val="Arial"/>
        <family val="2"/>
      </rPr>
      <t xml:space="preserve"> </t>
    </r>
    <r>
      <rPr>
        <i/>
        <vertAlign val="superscript"/>
        <sz val="7"/>
        <rFont val="Arial"/>
        <family val="2"/>
      </rPr>
      <t>(6)</t>
    </r>
  </si>
  <si>
    <r>
      <t xml:space="preserve">RISORSE PIANI RAZIONALIZZAZIONE E RIQUALIFICAZIONE SPESA - </t>
    </r>
    <r>
      <rPr>
        <i/>
        <sz val="7"/>
        <rFont val="Arial"/>
        <family val="2"/>
      </rPr>
      <t>(ART. 16, COMMI 4 E 5, DL 98/2011) (*)</t>
    </r>
  </si>
  <si>
    <t>Riepilogo dati per controllo incrociato</t>
  </si>
  <si>
    <r>
      <t>(</t>
    </r>
    <r>
      <rPr>
        <b/>
        <sz val="8"/>
        <color theme="1"/>
        <rFont val="Calibri"/>
        <family val="2"/>
        <scheme val="minor"/>
      </rPr>
      <t>D5  + D8 .. D12</t>
    </r>
    <r>
      <rPr>
        <sz val="8"/>
        <color theme="1"/>
        <rFont val="Calibri"/>
        <family val="2"/>
        <scheme val="minor"/>
      </rPr>
      <t>)</t>
    </r>
  </si>
  <si>
    <r>
      <t xml:space="preserve">Totale risorse stabili - </t>
    </r>
    <r>
      <rPr>
        <b/>
        <i/>
        <sz val="9"/>
        <color rgb="FFFF0000"/>
        <rFont val="Calibri"/>
        <family val="2"/>
        <scheme val="minor"/>
      </rPr>
      <t>soggette a LIMITE</t>
    </r>
  </si>
  <si>
    <r>
      <t xml:space="preserve">Totale risorse variabili - </t>
    </r>
    <r>
      <rPr>
        <b/>
        <i/>
        <sz val="9"/>
        <color rgb="FFFF0000"/>
        <rFont val="Calibri"/>
        <family val="2"/>
        <scheme val="minor"/>
      </rPr>
      <t>soggette a LIMITE</t>
    </r>
  </si>
  <si>
    <r>
      <t xml:space="preserve">Totale risorse - </t>
    </r>
    <r>
      <rPr>
        <b/>
        <i/>
        <sz val="9"/>
        <color rgb="FFFF0000"/>
        <rFont val="Calibri"/>
        <family val="2"/>
        <scheme val="minor"/>
      </rPr>
      <t>soggette a LIMITE</t>
    </r>
  </si>
  <si>
    <t>Decurtazione</t>
  </si>
  <si>
    <t>1</t>
  </si>
  <si>
    <t>2</t>
  </si>
  <si>
    <t>( 1 + 2 )</t>
  </si>
  <si>
    <t>3</t>
  </si>
  <si>
    <t>4</t>
  </si>
  <si>
    <t>Aumento fondo</t>
  </si>
  <si>
    <r>
      <t xml:space="preserve">Limite pro capite al </t>
    </r>
    <r>
      <rPr>
        <b/>
        <sz val="10"/>
        <color rgb="FF0070C0"/>
        <rFont val="Calibri"/>
        <family val="2"/>
        <scheme val="minor"/>
      </rPr>
      <t>31.12.2020</t>
    </r>
  </si>
  <si>
    <t>( - D13 )</t>
  </si>
  <si>
    <t>5</t>
  </si>
  <si>
    <t>6</t>
  </si>
  <si>
    <t xml:space="preserve">Totale risorse stabili </t>
  </si>
  <si>
    <t>7</t>
  </si>
  <si>
    <t>( 3 - 4 )</t>
  </si>
  <si>
    <t>( + D47 )</t>
  </si>
  <si>
    <t>( + D26 )</t>
  </si>
  <si>
    <t>( 6 - 5 )</t>
  </si>
  <si>
    <t>8</t>
  </si>
  <si>
    <t>9</t>
  </si>
  <si>
    <t>10</t>
  </si>
  <si>
    <t>11</t>
  </si>
  <si>
    <r>
      <t xml:space="preserve">Totale risorse STABILI - </t>
    </r>
    <r>
      <rPr>
        <b/>
        <i/>
        <sz val="9"/>
        <color rgb="FF00B050"/>
        <rFont val="Calibri"/>
        <family val="2"/>
        <scheme val="minor"/>
      </rPr>
      <t>NON soggette a LIMITE</t>
    </r>
  </si>
  <si>
    <r>
      <t xml:space="preserve">Totale risorse VARIABILI - </t>
    </r>
    <r>
      <rPr>
        <b/>
        <i/>
        <sz val="9"/>
        <color rgb="FF00B050"/>
        <rFont val="Calibri"/>
        <family val="2"/>
        <scheme val="minor"/>
      </rPr>
      <t>NON soggette a LIMITE</t>
    </r>
  </si>
  <si>
    <t>Totale Fondo Risorse Decentrate anno 2020</t>
  </si>
  <si>
    <t>( 8 + 9 + 10 )</t>
  </si>
  <si>
    <t>( + D39 )</t>
  </si>
  <si>
    <t>( + D35 )</t>
  </si>
  <si>
    <t>Fondo risorse decentrate: COSTITUZIONE</t>
  </si>
  <si>
    <r>
      <t xml:space="preserve">RIA E ASSEGNI AD PERSONAM PERSONALE CESSATO - </t>
    </r>
    <r>
      <rPr>
        <i/>
        <sz val="8"/>
        <rFont val="Arial"/>
        <family val="2"/>
      </rPr>
      <t>(ART.67, COMMA 2 LETT.C)</t>
    </r>
  </si>
  <si>
    <r>
      <t xml:space="preserve">INCREMENTO PER RIDUZIONE STABILE STRAORDINARIO - </t>
    </r>
    <r>
      <rPr>
        <i/>
        <sz val="8"/>
        <rFont val="Arial"/>
        <family val="2"/>
      </rPr>
      <t>(ART.67, COMMA 2 LETT.G)</t>
    </r>
  </si>
  <si>
    <r>
      <t xml:space="preserve">INCREMENTO DOTAZIONE ORGANICA - </t>
    </r>
    <r>
      <rPr>
        <i/>
        <sz val="8"/>
        <rFont val="Arial"/>
        <family val="2"/>
      </rPr>
      <t>(ART.67, COMMA 2 LETT.H)</t>
    </r>
  </si>
  <si>
    <t>Totale risorse STABILI</t>
  </si>
  <si>
    <r>
      <t xml:space="preserve">SPONSORIZZAZIONI, ACCORDI COLLABORAZIONE, ECC. - </t>
    </r>
    <r>
      <rPr>
        <i/>
        <sz val="8"/>
        <rFont val="Arial"/>
        <family val="2"/>
      </rPr>
      <t xml:space="preserve">(ART. 43, L. 449/1997; ART. 67, C.3, lett. A), CCNL 2016-2018) </t>
    </r>
    <r>
      <rPr>
        <i/>
        <vertAlign val="superscript"/>
        <sz val="8"/>
        <rFont val="Arial"/>
        <family val="2"/>
      </rPr>
      <t>(2)</t>
    </r>
  </si>
  <si>
    <r>
      <t xml:space="preserve">SPECIFICHE DISPOSIZIONI DI LEGGE - </t>
    </r>
    <r>
      <rPr>
        <i/>
        <sz val="8"/>
        <rFont val="Arial"/>
        <family val="2"/>
      </rPr>
      <t>(ART.67, C.3, LETT.C) CCNL 2016-2018)</t>
    </r>
    <r>
      <rPr>
        <sz val="8"/>
        <rFont val="Arial"/>
        <family val="2"/>
      </rPr>
      <t xml:space="preserve"> </t>
    </r>
    <r>
      <rPr>
        <i/>
        <vertAlign val="superscript"/>
        <sz val="8"/>
        <rFont val="Arial"/>
        <family val="2"/>
      </rPr>
      <t>(3) e (4)</t>
    </r>
  </si>
  <si>
    <r>
      <t xml:space="preserve">INTEGRAZIONE 1,2% - </t>
    </r>
    <r>
      <rPr>
        <i/>
        <sz val="8"/>
        <rFont val="Arial"/>
        <family val="2"/>
      </rPr>
      <t>(Art.67, C.4, CCNL 216-2018;ART. 15, C.2, CCNL 1998-2001)</t>
    </r>
  </si>
  <si>
    <r>
      <t xml:space="preserve">MESSI NOTIFICATORI - </t>
    </r>
    <r>
      <rPr>
        <i/>
        <sz val="8"/>
        <rFont val="Arial"/>
        <family val="2"/>
      </rPr>
      <t>(Art.67, C.3, lett.F) CCNL 20116-2018;ART. 54, CCNL 14.9.2000)</t>
    </r>
  </si>
  <si>
    <r>
      <t xml:space="preserve">RISORSE PIANI RAZIONALIZZAZIONE E RIQUALIFICAZIONE SPESA - </t>
    </r>
    <r>
      <rPr>
        <i/>
        <sz val="8"/>
        <rFont val="Arial"/>
        <family val="2"/>
      </rPr>
      <t>(Art.67, co. 3, lett. B) CCNL 216-2018; ART. 16, COMMI 4 E 5, DL 98/2011) (*)</t>
    </r>
  </si>
  <si>
    <t>Totale risorse VARIABILI</t>
  </si>
  <si>
    <t>Costituzione Fondo risorse decentrate  -  anno 2020</t>
  </si>
  <si>
    <t>Totale Risorse VARIABILI soggette al limite</t>
  </si>
  <si>
    <t>Totale Risorse VARIABILI NON soggette al limite</t>
  </si>
  <si>
    <t>UTILIZZO</t>
  </si>
  <si>
    <t>COMPARTO</t>
  </si>
  <si>
    <t>PEO</t>
  </si>
  <si>
    <t>UNICO IMPORTO CONSOLIDATO ANNO 2017 (Art.67 CCNL 21/05/2018)</t>
  </si>
  <si>
    <r>
      <rPr>
        <i/>
        <sz val="10"/>
        <color rgb="FF002060"/>
        <rFont val="Calibri"/>
        <family val="2"/>
        <scheme val="minor"/>
      </rPr>
      <t xml:space="preserve">Comune  di </t>
    </r>
    <r>
      <rPr>
        <b/>
        <i/>
        <sz val="10"/>
        <color rgb="FF002060"/>
        <rFont val="Calibri"/>
        <family val="2"/>
        <scheme val="minor"/>
      </rPr>
      <t xml:space="preserve">MONTEMONACO  (AP)  - </t>
    </r>
    <r>
      <rPr>
        <i/>
        <sz val="10"/>
        <color rgb="FF002060"/>
        <rFont val="Calibri"/>
        <family val="2"/>
        <scheme val="minor"/>
      </rPr>
      <t xml:space="preserve"> Impatto Decreto crescita sul fondo personale dei livelli</t>
    </r>
  </si>
  <si>
    <t>DICHIARAZIONE CONGIUNTA N.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</si>
</sst>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0_ ;\-#,##0\ "/>
    <numFmt numFmtId="165" formatCode="_-* #,##0_-;\-* #,##0_-;_-* &quot;-&quot;??_-;_-@_-"/>
    <numFmt numFmtId="166" formatCode="#,##0.00_ ;\-#,##0.00\ "/>
    <numFmt numFmtId="167" formatCode="#,##0.0_ ;\-#,##0.0\ "/>
    <numFmt numFmtId="168" formatCode="_-* #,##0.00_-;\-* #,##0.00_-;_-* \-??_-;_-@_-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theme="5"/>
      <name val="Arial"/>
      <family val="2"/>
    </font>
    <font>
      <i/>
      <sz val="8"/>
      <name val="Arial"/>
      <family val="2"/>
    </font>
    <font>
      <b/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i/>
      <sz val="10"/>
      <color rgb="FF002060"/>
      <name val="Calibri"/>
      <family val="2"/>
      <scheme val="minor"/>
    </font>
    <font>
      <b/>
      <sz val="10"/>
      <color indexed="8"/>
      <name val="Arial"/>
      <family val="2"/>
    </font>
    <font>
      <b/>
      <sz val="8"/>
      <color rgb="FF007A37"/>
      <name val="Arial"/>
      <family val="2"/>
    </font>
    <font>
      <b/>
      <sz val="10"/>
      <color rgb="FFC00000"/>
      <name val="Calibri"/>
      <family val="2"/>
      <scheme val="minor"/>
    </font>
    <font>
      <b/>
      <sz val="9"/>
      <color rgb="FF0070C0"/>
      <name val="Arial"/>
      <family val="2"/>
    </font>
    <font>
      <b/>
      <sz val="8"/>
      <color rgb="FFC00000"/>
      <name val="Arial"/>
      <family val="2"/>
    </font>
    <font>
      <b/>
      <i/>
      <sz val="9"/>
      <name val="Arial"/>
      <family val="2"/>
    </font>
    <font>
      <b/>
      <sz val="9"/>
      <color rgb="FFC00000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CC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339933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7"/>
      <name val="Arial"/>
      <family val="2"/>
    </font>
    <font>
      <i/>
      <sz val="7"/>
      <name val="Arial"/>
      <family val="2"/>
    </font>
    <font>
      <i/>
      <sz val="7"/>
      <color indexed="8"/>
      <name val="Arial"/>
      <family val="2"/>
    </font>
    <font>
      <i/>
      <vertAlign val="superscript"/>
      <sz val="7"/>
      <name val="Arial"/>
      <family val="2"/>
    </font>
    <font>
      <b/>
      <i/>
      <sz val="7"/>
      <color rgb="FFC00000"/>
      <name val="Arial"/>
      <family val="2"/>
    </font>
    <font>
      <i/>
      <sz val="9"/>
      <color theme="1"/>
      <name val="Calibri"/>
      <family val="2"/>
      <scheme val="minor"/>
    </font>
    <font>
      <b/>
      <sz val="9"/>
      <color rgb="FF008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i/>
      <sz val="10"/>
      <color rgb="FF008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i/>
      <sz val="10"/>
      <name val="Arial"/>
      <family val="2"/>
    </font>
    <font>
      <b/>
      <sz val="8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i/>
      <sz val="9"/>
      <color rgb="FF00B050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8"/>
      <name val="Arial"/>
      <family val="2"/>
    </font>
    <font>
      <b/>
      <i/>
      <sz val="8"/>
      <color rgb="FFC00000"/>
      <name val="Arial"/>
      <family val="2"/>
    </font>
    <font>
      <i/>
      <vertAlign val="superscript"/>
      <sz val="8"/>
      <name val="Arial"/>
      <family val="2"/>
    </font>
    <font>
      <b/>
      <i/>
      <sz val="10"/>
      <color rgb="FFFF0000"/>
      <name val="Arial"/>
      <family val="2"/>
    </font>
    <font>
      <b/>
      <i/>
      <sz val="10"/>
      <color rgb="FF008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FF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ill="0" applyBorder="0" applyAlignment="0" applyProtection="0"/>
  </cellStyleXfs>
  <cellXfs count="120">
    <xf numFmtId="0" fontId="0" fillId="0" borderId="0" xfId="0"/>
    <xf numFmtId="0" fontId="0" fillId="0" borderId="0" xfId="0"/>
    <xf numFmtId="4" fontId="0" fillId="0" borderId="0" xfId="0" applyNumberFormat="1"/>
    <xf numFmtId="164" fontId="0" fillId="0" borderId="0" xfId="2" applyNumberFormat="1" applyFont="1" applyAlignment="1" applyProtection="1">
      <alignment vertical="center"/>
    </xf>
    <xf numFmtId="167" fontId="1" fillId="0" borderId="0" xfId="2" applyNumberFormat="1" applyFont="1" applyAlignment="1" applyProtection="1">
      <alignment vertical="center"/>
    </xf>
    <xf numFmtId="0" fontId="0" fillId="0" borderId="2" xfId="0" applyBorder="1"/>
    <xf numFmtId="164" fontId="0" fillId="0" borderId="0" xfId="0" applyNumberFormat="1"/>
    <xf numFmtId="166" fontId="5" fillId="6" borderId="2" xfId="2" applyNumberFormat="1" applyFont="1" applyFill="1" applyBorder="1" applyAlignment="1" applyProtection="1">
      <alignment vertical="center"/>
      <protection locked="0"/>
    </xf>
    <xf numFmtId="43" fontId="7" fillId="2" borderId="2" xfId="2" applyFont="1" applyFill="1" applyBorder="1" applyAlignment="1" applyProtection="1">
      <alignment vertical="center"/>
    </xf>
    <xf numFmtId="4" fontId="7" fillId="2" borderId="2" xfId="2" applyNumberFormat="1" applyFont="1" applyFill="1" applyBorder="1" applyAlignment="1" applyProtection="1">
      <alignment vertical="center"/>
    </xf>
    <xf numFmtId="4" fontId="7" fillId="4" borderId="5" xfId="2" applyNumberFormat="1" applyFont="1" applyFill="1" applyBorder="1" applyAlignment="1" applyProtection="1">
      <alignment horizontal="right" vertical="center"/>
    </xf>
    <xf numFmtId="4" fontId="5" fillId="4" borderId="2" xfId="2" applyNumberFormat="1" applyFont="1" applyFill="1" applyBorder="1" applyAlignment="1" applyProtection="1">
      <alignment vertical="center"/>
    </xf>
    <xf numFmtId="166" fontId="11" fillId="0" borderId="0" xfId="0" applyNumberFormat="1" applyFont="1"/>
    <xf numFmtId="166" fontId="13" fillId="0" borderId="0" xfId="0" applyNumberFormat="1" applyFont="1"/>
    <xf numFmtId="166" fontId="13" fillId="5" borderId="2" xfId="2" applyNumberFormat="1" applyFont="1" applyFill="1" applyBorder="1" applyAlignment="1" applyProtection="1">
      <alignment vertical="center"/>
    </xf>
    <xf numFmtId="166" fontId="14" fillId="4" borderId="2" xfId="2" applyNumberFormat="1" applyFont="1" applyFill="1" applyBorder="1" applyAlignment="1" applyProtection="1">
      <alignment vertical="center"/>
    </xf>
    <xf numFmtId="166" fontId="15" fillId="4" borderId="2" xfId="2" applyNumberFormat="1" applyFont="1" applyFill="1" applyBorder="1" applyAlignment="1" applyProtection="1">
      <alignment vertical="center"/>
    </xf>
    <xf numFmtId="0" fontId="17" fillId="9" borderId="2" xfId="0" applyFont="1" applyFill="1" applyBorder="1" applyAlignment="1">
      <alignment horizontal="center"/>
    </xf>
    <xf numFmtId="164" fontId="22" fillId="0" borderId="0" xfId="2" applyNumberFormat="1" applyFont="1" applyFill="1" applyBorder="1" applyAlignment="1" applyProtection="1">
      <alignment vertical="center"/>
    </xf>
    <xf numFmtId="164" fontId="16" fillId="0" borderId="2" xfId="2" applyNumberFormat="1" applyFont="1" applyFill="1" applyBorder="1" applyAlignment="1" applyProtection="1">
      <alignment vertical="center"/>
    </xf>
    <xf numFmtId="164" fontId="18" fillId="0" borderId="2" xfId="2" applyNumberFormat="1" applyFont="1" applyFill="1" applyBorder="1" applyAlignment="1" applyProtection="1">
      <alignment vertical="center"/>
    </xf>
    <xf numFmtId="164" fontId="16" fillId="0" borderId="2" xfId="2" applyNumberFormat="1" applyFont="1" applyBorder="1" applyAlignment="1" applyProtection="1">
      <alignment vertical="center"/>
    </xf>
    <xf numFmtId="0" fontId="15" fillId="0" borderId="0" xfId="0" applyFont="1" applyAlignment="1">
      <alignment horizontal="center"/>
    </xf>
    <xf numFmtId="4" fontId="15" fillId="0" borderId="0" xfId="0" applyNumberFormat="1" applyFont="1"/>
    <xf numFmtId="4" fontId="7" fillId="11" borderId="3" xfId="2" applyNumberFormat="1" applyFont="1" applyFill="1" applyBorder="1" applyAlignment="1" applyProtection="1">
      <alignment vertical="center"/>
    </xf>
    <xf numFmtId="4" fontId="7" fillId="10" borderId="2" xfId="2" applyNumberFormat="1" applyFont="1" applyFill="1" applyBorder="1" applyAlignment="1" applyProtection="1">
      <alignment vertical="center"/>
    </xf>
    <xf numFmtId="4" fontId="7" fillId="3" borderId="4" xfId="2" applyNumberFormat="1" applyFont="1" applyFill="1" applyBorder="1" applyAlignment="1" applyProtection="1">
      <alignment vertical="center"/>
    </xf>
    <xf numFmtId="4" fontId="23" fillId="0" borderId="2" xfId="2" applyNumberFormat="1" applyFont="1" applyFill="1" applyBorder="1" applyAlignment="1" applyProtection="1">
      <alignment vertical="center"/>
    </xf>
    <xf numFmtId="166" fontId="15" fillId="10" borderId="2" xfId="2" applyNumberFormat="1" applyFont="1" applyFill="1" applyBorder="1" applyAlignment="1" applyProtection="1">
      <alignment vertical="center"/>
    </xf>
    <xf numFmtId="4" fontId="5" fillId="10" borderId="2" xfId="2" applyNumberFormat="1" applyFont="1" applyFill="1" applyBorder="1" applyAlignment="1" applyProtection="1">
      <alignment vertical="center"/>
    </xf>
    <xf numFmtId="164" fontId="3" fillId="0" borderId="2" xfId="2" applyNumberFormat="1" applyFont="1" applyFill="1" applyBorder="1" applyAlignment="1" applyProtection="1">
      <alignment horizontal="left" vertical="center"/>
    </xf>
    <xf numFmtId="164" fontId="3" fillId="0" borderId="2" xfId="2" applyNumberFormat="1" applyFont="1" applyFill="1" applyBorder="1" applyAlignment="1" applyProtection="1">
      <alignment vertical="center"/>
    </xf>
    <xf numFmtId="10" fontId="24" fillId="0" borderId="6" xfId="1" applyNumberFormat="1" applyFont="1" applyBorder="1" applyAlignment="1">
      <alignment horizontal="center" vertical="center"/>
    </xf>
    <xf numFmtId="164" fontId="25" fillId="0" borderId="2" xfId="2" applyNumberFormat="1" applyFont="1" applyFill="1" applyBorder="1" applyAlignment="1" applyProtection="1">
      <alignment horizontal="center" vertical="center"/>
    </xf>
    <xf numFmtId="4" fontId="26" fillId="12" borderId="4" xfId="2" applyNumberFormat="1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center" vertical="center" wrapText="1"/>
    </xf>
    <xf numFmtId="166" fontId="0" fillId="0" borderId="0" xfId="0" applyNumberFormat="1"/>
    <xf numFmtId="0" fontId="0" fillId="0" borderId="0" xfId="0"/>
    <xf numFmtId="0" fontId="34" fillId="0" borderId="0" xfId="0" applyFont="1"/>
    <xf numFmtId="0" fontId="29" fillId="0" borderId="0" xfId="0" applyFont="1" applyAlignment="1">
      <alignment horizontal="center"/>
    </xf>
    <xf numFmtId="4" fontId="38" fillId="0" borderId="0" xfId="0" applyNumberFormat="1" applyFont="1"/>
    <xf numFmtId="4" fontId="36" fillId="4" borderId="2" xfId="0" applyNumberFormat="1" applyFont="1" applyFill="1" applyBorder="1"/>
    <xf numFmtId="166" fontId="11" fillId="0" borderId="0" xfId="0" applyNumberFormat="1" applyFont="1" applyBorder="1"/>
    <xf numFmtId="0" fontId="0" fillId="0" borderId="0" xfId="0" applyBorder="1"/>
    <xf numFmtId="166" fontId="13" fillId="0" borderId="0" xfId="0" applyNumberFormat="1" applyFont="1" applyBorder="1"/>
    <xf numFmtId="4" fontId="36" fillId="0" borderId="0" xfId="0" applyNumberFormat="1" applyFont="1" applyBorder="1"/>
    <xf numFmtId="0" fontId="33" fillId="0" borderId="0" xfId="0" applyFont="1" applyBorder="1" applyAlignment="1">
      <alignment horizontal="center"/>
    </xf>
    <xf numFmtId="4" fontId="37" fillId="0" borderId="0" xfId="0" applyNumberFormat="1" applyFont="1" applyBorder="1"/>
    <xf numFmtId="166" fontId="5" fillId="13" borderId="2" xfId="2" applyNumberFormat="1" applyFont="1" applyFill="1" applyBorder="1" applyAlignment="1" applyProtection="1">
      <alignment vertical="center"/>
      <protection locked="0"/>
    </xf>
    <xf numFmtId="166" fontId="11" fillId="0" borderId="0" xfId="0" quotePrefix="1" applyNumberFormat="1" applyFont="1"/>
    <xf numFmtId="166" fontId="11" fillId="0" borderId="0" xfId="0" quotePrefix="1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166" fontId="14" fillId="0" borderId="0" xfId="0" quotePrefix="1" applyNumberFormat="1" applyFont="1" applyAlignment="1"/>
    <xf numFmtId="166" fontId="13" fillId="0" borderId="0" xfId="0" applyNumberFormat="1" applyFont="1" applyAlignment="1"/>
    <xf numFmtId="166" fontId="13" fillId="0" borderId="0" xfId="0" applyNumberFormat="1" applyFont="1" applyBorder="1" applyAlignment="1"/>
    <xf numFmtId="4" fontId="14" fillId="0" borderId="0" xfId="0" quotePrefix="1" applyNumberFormat="1" applyFont="1" applyBorder="1" applyAlignment="1"/>
    <xf numFmtId="166" fontId="40" fillId="3" borderId="2" xfId="0" applyNumberFormat="1" applyFont="1" applyFill="1" applyBorder="1" applyAlignment="1"/>
    <xf numFmtId="49" fontId="45" fillId="0" borderId="2" xfId="0" applyNumberFormat="1" applyFont="1" applyFill="1" applyBorder="1" applyAlignment="1" applyProtection="1">
      <alignment horizontal="right" vertical="center" indent="1"/>
    </xf>
    <xf numFmtId="0" fontId="46" fillId="0" borderId="0" xfId="0" applyFont="1" applyBorder="1"/>
    <xf numFmtId="4" fontId="7" fillId="3" borderId="3" xfId="2" applyNumberFormat="1" applyFont="1" applyFill="1" applyBorder="1" applyAlignment="1" applyProtection="1">
      <alignment vertical="center"/>
    </xf>
    <xf numFmtId="0" fontId="14" fillId="0" borderId="0" xfId="0" applyFont="1" applyAlignment="1">
      <alignment horizontal="center"/>
    </xf>
    <xf numFmtId="43" fontId="15" fillId="0" borderId="0" xfId="0" applyNumberFormat="1" applyFont="1" applyAlignment="1">
      <alignment horizontal="center"/>
    </xf>
    <xf numFmtId="0" fontId="48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20" fillId="0" borderId="0" xfId="0" applyNumberFormat="1" applyFont="1" applyAlignment="1"/>
    <xf numFmtId="166" fontId="15" fillId="0" borderId="0" xfId="0" applyNumberFormat="1" applyFont="1" applyAlignment="1">
      <alignment horizontal="center"/>
    </xf>
    <xf numFmtId="166" fontId="13" fillId="11" borderId="2" xfId="0" applyNumberFormat="1" applyFont="1" applyFill="1" applyBorder="1" applyAlignment="1"/>
    <xf numFmtId="166" fontId="50" fillId="11" borderId="2" xfId="0" applyNumberFormat="1" applyFont="1" applyFill="1" applyBorder="1" applyAlignment="1">
      <alignment horizontal="center"/>
    </xf>
    <xf numFmtId="166" fontId="54" fillId="14" borderId="2" xfId="0" quotePrefix="1" applyNumberFormat="1" applyFont="1" applyFill="1" applyBorder="1" applyAlignment="1">
      <alignment horizontal="center"/>
    </xf>
    <xf numFmtId="166" fontId="11" fillId="0" borderId="0" xfId="0" applyNumberFormat="1" applyFont="1" applyFill="1" applyBorder="1"/>
    <xf numFmtId="166" fontId="40" fillId="0" borderId="0" xfId="0" applyNumberFormat="1" applyFont="1" applyFill="1" applyBorder="1" applyAlignment="1"/>
    <xf numFmtId="0" fontId="0" fillId="0" borderId="0" xfId="0" applyFill="1" applyBorder="1"/>
    <xf numFmtId="0" fontId="14" fillId="0" borderId="0" xfId="0" quotePrefix="1" applyFont="1" applyFill="1" applyBorder="1" applyAlignment="1">
      <alignment horizontal="center"/>
    </xf>
    <xf numFmtId="166" fontId="13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46" fillId="0" borderId="0" xfId="0" applyFont="1" applyFill="1" applyBorder="1"/>
    <xf numFmtId="166" fontId="14" fillId="0" borderId="0" xfId="0" applyNumberFormat="1" applyFont="1" applyFill="1" applyBorder="1"/>
    <xf numFmtId="4" fontId="0" fillId="0" borderId="0" xfId="0" applyNumberFormat="1" applyFill="1" applyBorder="1"/>
    <xf numFmtId="166" fontId="48" fillId="0" borderId="0" xfId="0" applyNumberFormat="1" applyFont="1" applyFill="1" applyBorder="1"/>
    <xf numFmtId="166" fontId="14" fillId="0" borderId="0" xfId="0" quotePrefix="1" applyNumberFormat="1" applyFont="1" applyFill="1" applyBorder="1" applyAlignment="1"/>
    <xf numFmtId="166" fontId="47" fillId="0" borderId="0" xfId="0" quotePrefix="1" applyNumberFormat="1" applyFont="1" applyFill="1" applyBorder="1" applyAlignment="1"/>
    <xf numFmtId="0" fontId="30" fillId="0" borderId="0" xfId="0" applyFont="1" applyFill="1" applyBorder="1"/>
    <xf numFmtId="0" fontId="3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6" fontId="39" fillId="4" borderId="5" xfId="0" applyNumberFormat="1" applyFont="1" applyFill="1" applyBorder="1" applyAlignment="1"/>
    <xf numFmtId="166" fontId="53" fillId="0" borderId="0" xfId="0" applyNumberFormat="1" applyFont="1" applyBorder="1"/>
    <xf numFmtId="166" fontId="53" fillId="0" borderId="0" xfId="0" applyNumberFormat="1" applyFont="1" applyFill="1" applyBorder="1" applyAlignment="1"/>
    <xf numFmtId="165" fontId="5" fillId="4" borderId="2" xfId="2" applyNumberFormat="1" applyFont="1" applyFill="1" applyBorder="1" applyAlignment="1" applyProtection="1">
      <alignment vertical="center"/>
      <protection locked="0"/>
    </xf>
    <xf numFmtId="49" fontId="58" fillId="0" borderId="2" xfId="0" applyNumberFormat="1" applyFont="1" applyFill="1" applyBorder="1" applyAlignment="1" applyProtection="1">
      <alignment horizontal="right" vertical="center" indent="1"/>
    </xf>
    <xf numFmtId="4" fontId="10" fillId="0" borderId="2" xfId="2" applyNumberFormat="1" applyFont="1" applyFill="1" applyBorder="1" applyAlignment="1" applyProtection="1">
      <alignment vertical="center"/>
      <protection locked="0"/>
    </xf>
    <xf numFmtId="166" fontId="5" fillId="0" borderId="2" xfId="2" applyNumberFormat="1" applyFont="1" applyFill="1" applyBorder="1" applyAlignment="1" applyProtection="1">
      <alignment vertical="center"/>
      <protection locked="0"/>
    </xf>
    <xf numFmtId="4" fontId="5" fillId="0" borderId="2" xfId="2" applyNumberFormat="1" applyFont="1" applyFill="1" applyBorder="1" applyAlignment="1" applyProtection="1">
      <alignment vertical="center"/>
      <protection locked="0"/>
    </xf>
    <xf numFmtId="165" fontId="6" fillId="0" borderId="2" xfId="2" applyNumberFormat="1" applyFont="1" applyFill="1" applyBorder="1" applyAlignment="1" applyProtection="1">
      <alignment vertical="center"/>
      <protection locked="0"/>
    </xf>
    <xf numFmtId="166" fontId="10" fillId="0" borderId="2" xfId="2" applyNumberFormat="1" applyFont="1" applyFill="1" applyBorder="1" applyAlignment="1" applyProtection="1">
      <alignment vertical="center"/>
      <protection locked="0"/>
    </xf>
    <xf numFmtId="4" fontId="6" fillId="0" borderId="2" xfId="2" applyNumberFormat="1" applyFont="1" applyFill="1" applyBorder="1" applyAlignment="1" applyProtection="1">
      <alignment vertical="center"/>
      <protection locked="0"/>
    </xf>
    <xf numFmtId="4" fontId="8" fillId="0" borderId="2" xfId="2" applyNumberFormat="1" applyFont="1" applyFill="1" applyBorder="1" applyAlignment="1" applyProtection="1">
      <alignment vertical="center"/>
      <protection locked="0"/>
    </xf>
    <xf numFmtId="49" fontId="57" fillId="0" borderId="2" xfId="0" applyNumberFormat="1" applyFont="1" applyFill="1" applyBorder="1" applyAlignment="1" applyProtection="1">
      <alignment vertical="center"/>
    </xf>
    <xf numFmtId="0" fontId="60" fillId="7" borderId="7" xfId="0" applyFont="1" applyFill="1" applyBorder="1" applyAlignment="1" applyProtection="1">
      <alignment horizontal="center" vertical="center"/>
    </xf>
    <xf numFmtId="164" fontId="2" fillId="7" borderId="1" xfId="2" applyNumberFormat="1" applyFont="1" applyFill="1" applyBorder="1" applyAlignment="1" applyProtection="1">
      <alignment horizontal="left" vertical="center"/>
    </xf>
    <xf numFmtId="164" fontId="2" fillId="7" borderId="6" xfId="2" applyNumberFormat="1" applyFont="1" applyFill="1" applyBorder="1" applyAlignment="1" applyProtection="1">
      <alignment horizontal="left" vertical="center"/>
    </xf>
    <xf numFmtId="0" fontId="61" fillId="7" borderId="1" xfId="0" applyFont="1" applyFill="1" applyBorder="1" applyAlignment="1" applyProtection="1">
      <alignment horizontal="center" vertical="center"/>
    </xf>
    <xf numFmtId="43" fontId="12" fillId="5" borderId="2" xfId="2" applyFont="1" applyFill="1" applyBorder="1" applyAlignment="1" applyProtection="1">
      <alignment vertical="center"/>
    </xf>
    <xf numFmtId="0" fontId="28" fillId="3" borderId="2" xfId="0" applyFont="1" applyFill="1" applyBorder="1" applyAlignment="1" applyProtection="1">
      <alignment horizontal="center" vertical="center"/>
    </xf>
    <xf numFmtId="43" fontId="12" fillId="2" borderId="2" xfId="2" applyFont="1" applyFill="1" applyBorder="1" applyAlignment="1" applyProtection="1">
      <alignment vertical="center"/>
    </xf>
    <xf numFmtId="4" fontId="29" fillId="15" borderId="0" xfId="0" applyNumberFormat="1" applyFont="1" applyFill="1"/>
    <xf numFmtId="0" fontId="29" fillId="11" borderId="0" xfId="0" applyFont="1" applyFill="1"/>
    <xf numFmtId="4" fontId="36" fillId="11" borderId="0" xfId="0" applyNumberFormat="1" applyFont="1" applyFill="1"/>
    <xf numFmtId="0" fontId="12" fillId="8" borderId="2" xfId="0" applyFont="1" applyFill="1" applyBorder="1" applyAlignment="1" applyProtection="1">
      <alignment horizontal="center" vertical="center"/>
    </xf>
    <xf numFmtId="0" fontId="29" fillId="4" borderId="7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/>
    </xf>
    <xf numFmtId="0" fontId="29" fillId="4" borderId="6" xfId="0" applyFont="1" applyFill="1" applyBorder="1" applyAlignment="1">
      <alignment horizontal="center"/>
    </xf>
    <xf numFmtId="0" fontId="21" fillId="10" borderId="7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0" fontId="24" fillId="7" borderId="7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0" fontId="52" fillId="7" borderId="7" xfId="0" applyFont="1" applyFill="1" applyBorder="1" applyAlignment="1" applyProtection="1">
      <alignment horizontal="center" vertical="center"/>
    </xf>
    <xf numFmtId="0" fontId="52" fillId="7" borderId="1" xfId="0" applyFont="1" applyFill="1" applyBorder="1" applyAlignment="1" applyProtection="1">
      <alignment horizontal="center" vertical="center"/>
    </xf>
    <xf numFmtId="0" fontId="52" fillId="7" borderId="6" xfId="0" applyFont="1" applyFill="1" applyBorder="1" applyAlignment="1" applyProtection="1">
      <alignment horizontal="center" vertical="center"/>
    </xf>
  </cellXfs>
  <cellStyles count="5">
    <cellStyle name="Migliaia 2" xfId="2"/>
    <cellStyle name="Migliaia 2 2" xfId="4"/>
    <cellStyle name="Normale" xfId="0" builtinId="0"/>
    <cellStyle name="Normale 2" xfId="3"/>
    <cellStyle name="Percentuale" xfId="1" builtinId="5"/>
  </cellStyles>
  <dxfs count="0"/>
  <tableStyles count="0" defaultTableStyle="TableStyleMedium9" defaultPivotStyle="PivotStyleLight16"/>
  <colors>
    <mruColors>
      <color rgb="FFFFFFCC"/>
      <color rgb="FFCCFFFF"/>
      <color rgb="FF008000"/>
      <color rgb="FFFFFF66"/>
      <color rgb="FFFF00FF"/>
      <color rgb="FFFF99FF"/>
      <color rgb="FFFFCCFF"/>
      <color rgb="FFFF66FF"/>
      <color rgb="FFFFFF99"/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48"/>
  <sheetViews>
    <sheetView tabSelected="1" topLeftCell="A28" zoomScale="120" zoomScaleNormal="120" workbookViewId="0">
      <selection activeCell="C45" sqref="C45"/>
    </sheetView>
  </sheetViews>
  <sheetFormatPr defaultRowHeight="15" x14ac:dyDescent="0.25"/>
  <cols>
    <col min="1" max="1" width="0.7109375" customWidth="1"/>
    <col min="2" max="2" width="94" customWidth="1"/>
    <col min="3" max="4" width="14.85546875" customWidth="1"/>
    <col min="5" max="5" width="17.140625" customWidth="1"/>
    <col min="6" max="6" width="3" customWidth="1"/>
    <col min="7" max="7" width="12.7109375" customWidth="1"/>
    <col min="8" max="8" width="3.85546875" customWidth="1"/>
    <col min="9" max="9" width="12.7109375" customWidth="1"/>
    <col min="10" max="10" width="0.85546875" customWidth="1"/>
    <col min="11" max="11" width="35" customWidth="1"/>
    <col min="12" max="12" width="11.28515625" bestFit="1" customWidth="1"/>
  </cols>
  <sheetData>
    <row r="1" spans="2:17" ht="19.5" customHeight="1" x14ac:dyDescent="0.25"/>
    <row r="2" spans="2:17" ht="24.95" customHeight="1" x14ac:dyDescent="0.25">
      <c r="B2" s="111" t="s">
        <v>87</v>
      </c>
      <c r="C2" s="112"/>
      <c r="D2" s="113"/>
    </row>
    <row r="3" spans="2:17" ht="21.95" customHeight="1" x14ac:dyDescent="0.25">
      <c r="B3" s="107" t="s">
        <v>69</v>
      </c>
      <c r="C3" s="107">
        <v>2018</v>
      </c>
      <c r="D3" s="107">
        <v>2020</v>
      </c>
      <c r="E3" s="1"/>
      <c r="F3" s="114" t="s">
        <v>37</v>
      </c>
      <c r="G3" s="115"/>
      <c r="H3" s="115"/>
      <c r="I3" s="115"/>
      <c r="J3" s="115"/>
      <c r="K3" s="116"/>
      <c r="L3" s="37"/>
      <c r="M3" s="37"/>
      <c r="N3" s="37"/>
    </row>
    <row r="4" spans="2:17" ht="21.95" customHeight="1" x14ac:dyDescent="0.25">
      <c r="B4" s="117" t="s">
        <v>0</v>
      </c>
      <c r="C4" s="118"/>
      <c r="D4" s="119"/>
      <c r="E4" s="1"/>
    </row>
    <row r="5" spans="2:17" x14ac:dyDescent="0.25">
      <c r="B5" s="87" t="s">
        <v>86</v>
      </c>
      <c r="C5" s="90">
        <f>8992.3+1182.6+1479.86+1661.47</f>
        <v>13316.23</v>
      </c>
      <c r="D5" s="90">
        <f>+C5</f>
        <v>13316.23</v>
      </c>
      <c r="E5" s="22"/>
      <c r="F5" s="68" t="s">
        <v>43</v>
      </c>
      <c r="G5" s="50" t="s">
        <v>38</v>
      </c>
      <c r="H5" s="39" t="s">
        <v>29</v>
      </c>
      <c r="I5" s="52">
        <f>+D5+D8+D9+D10+D11+D12</f>
        <v>14767.13</v>
      </c>
      <c r="K5" s="63" t="s">
        <v>39</v>
      </c>
      <c r="L5" s="36"/>
    </row>
    <row r="6" spans="2:17" x14ac:dyDescent="0.25">
      <c r="B6" s="96" t="s">
        <v>1</v>
      </c>
      <c r="C6" s="48"/>
      <c r="D6" s="91">
        <v>499.2</v>
      </c>
      <c r="E6" s="22"/>
      <c r="F6" s="51"/>
      <c r="G6" s="12"/>
      <c r="H6" s="12"/>
      <c r="I6" s="53"/>
      <c r="K6" s="52"/>
      <c r="L6" s="2"/>
    </row>
    <row r="7" spans="2:17" x14ac:dyDescent="0.25">
      <c r="B7" s="96" t="s">
        <v>2</v>
      </c>
      <c r="C7" s="7">
        <v>310.7</v>
      </c>
      <c r="D7" s="91">
        <f>+C7</f>
        <v>310.7</v>
      </c>
      <c r="E7" s="62"/>
      <c r="F7" s="68" t="s">
        <v>44</v>
      </c>
      <c r="G7" s="51" t="s">
        <v>57</v>
      </c>
      <c r="H7" s="39" t="s">
        <v>29</v>
      </c>
      <c r="I7" s="53">
        <f>+D26</f>
        <v>1141.1600000000001</v>
      </c>
      <c r="J7" s="37"/>
      <c r="K7" s="63" t="s">
        <v>40</v>
      </c>
      <c r="L7" s="2"/>
    </row>
    <row r="8" spans="2:17" x14ac:dyDescent="0.25">
      <c r="B8" s="96" t="s">
        <v>70</v>
      </c>
      <c r="C8" s="90"/>
      <c r="D8" s="91"/>
      <c r="E8" s="60"/>
      <c r="F8" s="12"/>
      <c r="G8" s="13"/>
      <c r="H8" s="12"/>
      <c r="I8" s="53"/>
      <c r="K8" s="52"/>
      <c r="L8" s="2"/>
    </row>
    <row r="9" spans="2:17" x14ac:dyDescent="0.25">
      <c r="B9" s="96" t="s">
        <v>88</v>
      </c>
      <c r="C9" s="90">
        <v>450.9</v>
      </c>
      <c r="D9" s="91">
        <f>+C9</f>
        <v>450.9</v>
      </c>
      <c r="E9" s="22"/>
      <c r="F9" s="68" t="s">
        <v>46</v>
      </c>
      <c r="G9" s="51" t="s">
        <v>45</v>
      </c>
      <c r="H9" s="39"/>
      <c r="I9" s="66">
        <f>SUM(I5:I8)</f>
        <v>15908.289999999999</v>
      </c>
      <c r="K9" s="63" t="s">
        <v>41</v>
      </c>
    </row>
    <row r="10" spans="2:17" x14ac:dyDescent="0.25">
      <c r="B10" s="96" t="s">
        <v>3</v>
      </c>
      <c r="C10" s="90"/>
      <c r="D10" s="91"/>
      <c r="E10" s="22"/>
      <c r="F10" s="12"/>
      <c r="G10" s="12"/>
      <c r="H10" s="12"/>
      <c r="I10" s="53"/>
      <c r="K10" s="52"/>
    </row>
    <row r="11" spans="2:17" x14ac:dyDescent="0.25">
      <c r="B11" s="96" t="s">
        <v>71</v>
      </c>
      <c r="C11" s="90">
        <v>1000</v>
      </c>
      <c r="D11" s="91">
        <f>+C11</f>
        <v>1000</v>
      </c>
      <c r="E11" s="22"/>
      <c r="F11" s="68" t="s">
        <v>47</v>
      </c>
      <c r="G11" s="51" t="s">
        <v>50</v>
      </c>
      <c r="H11" s="39" t="s">
        <v>30</v>
      </c>
      <c r="I11" s="64">
        <f>+D13</f>
        <v>450.9</v>
      </c>
      <c r="K11" s="63" t="s">
        <v>42</v>
      </c>
    </row>
    <row r="12" spans="2:17" x14ac:dyDescent="0.25">
      <c r="B12" s="96" t="s">
        <v>72</v>
      </c>
      <c r="C12" s="90"/>
      <c r="D12" s="91"/>
      <c r="E12" s="22"/>
      <c r="F12" s="12"/>
      <c r="G12" s="42"/>
      <c r="H12" s="42"/>
      <c r="I12" s="54"/>
      <c r="J12" s="43"/>
      <c r="K12" s="52"/>
      <c r="L12" s="43"/>
      <c r="M12" s="43"/>
      <c r="N12" s="43"/>
      <c r="O12" s="43"/>
      <c r="P12" s="43"/>
      <c r="Q12" s="43"/>
    </row>
    <row r="13" spans="2:17" x14ac:dyDescent="0.25">
      <c r="B13" s="88" t="s">
        <v>4</v>
      </c>
      <c r="C13" s="93">
        <v>450.9</v>
      </c>
      <c r="D13" s="89">
        <f>+C13</f>
        <v>450.9</v>
      </c>
      <c r="E13" s="65"/>
      <c r="F13" s="68" t="s">
        <v>51</v>
      </c>
      <c r="G13" s="51" t="s">
        <v>55</v>
      </c>
      <c r="H13" s="39"/>
      <c r="I13" s="55">
        <f>+I9-I11</f>
        <v>15457.39</v>
      </c>
      <c r="J13" s="43"/>
      <c r="K13" s="63" t="s">
        <v>53</v>
      </c>
      <c r="L13" s="43"/>
      <c r="M13" s="43"/>
      <c r="N13" s="43"/>
      <c r="O13" s="43"/>
      <c r="P13" s="43"/>
      <c r="Q13" s="43"/>
    </row>
    <row r="14" spans="2:17" x14ac:dyDescent="0.25">
      <c r="B14" s="88" t="s">
        <v>18</v>
      </c>
      <c r="C14" s="90"/>
      <c r="D14" s="91">
        <f>+SUM(D5:D12)-D13+D26-D47-D39</f>
        <v>1.4779288903810084E-12</v>
      </c>
      <c r="E14" s="22"/>
      <c r="F14" s="49"/>
      <c r="G14" s="42"/>
      <c r="H14" s="42"/>
      <c r="I14" s="54"/>
      <c r="J14" s="43"/>
      <c r="K14" s="52"/>
      <c r="L14" s="43"/>
      <c r="M14" s="43"/>
      <c r="N14" s="43"/>
      <c r="O14" s="43"/>
      <c r="P14" s="43"/>
      <c r="Q14" s="43"/>
    </row>
    <row r="15" spans="2:17" ht="18" customHeight="1" x14ac:dyDescent="0.25">
      <c r="B15" s="103" t="s">
        <v>73</v>
      </c>
      <c r="C15" s="8">
        <f>+SUM(C5:C12)-C13-C14</f>
        <v>14626.93</v>
      </c>
      <c r="D15" s="9">
        <f>+SUM(D5:D12)-D13-D14</f>
        <v>15126.13</v>
      </c>
      <c r="E15" s="22"/>
      <c r="F15" s="68" t="s">
        <v>52</v>
      </c>
      <c r="G15" s="51" t="s">
        <v>56</v>
      </c>
      <c r="H15" s="42"/>
      <c r="I15" s="54">
        <f>+D47</f>
        <v>15457.39</v>
      </c>
      <c r="J15" s="43"/>
      <c r="K15" s="63" t="s">
        <v>49</v>
      </c>
      <c r="L15" s="43"/>
      <c r="M15" s="43"/>
      <c r="N15" s="43"/>
      <c r="O15" s="43"/>
      <c r="P15" s="43"/>
      <c r="Q15" s="43"/>
    </row>
    <row r="16" spans="2:17" ht="21.95" customHeight="1" x14ac:dyDescent="0.25">
      <c r="B16" s="97" t="s">
        <v>5</v>
      </c>
      <c r="C16" s="98"/>
      <c r="D16" s="99"/>
      <c r="E16" s="1"/>
      <c r="F16" s="13"/>
      <c r="G16" s="44"/>
      <c r="H16" s="42"/>
      <c r="I16" s="42"/>
      <c r="J16" s="43"/>
      <c r="K16" s="43"/>
      <c r="L16" s="43"/>
      <c r="M16" s="43"/>
      <c r="N16" s="43"/>
      <c r="O16" s="43"/>
      <c r="P16" s="43"/>
      <c r="Q16" s="43"/>
    </row>
    <row r="17" spans="2:17" x14ac:dyDescent="0.25">
      <c r="B17" s="96" t="s">
        <v>74</v>
      </c>
      <c r="C17" s="91"/>
      <c r="D17" s="94"/>
      <c r="E17" s="37"/>
      <c r="F17" s="68" t="s">
        <v>54</v>
      </c>
      <c r="G17" s="51" t="s">
        <v>58</v>
      </c>
      <c r="H17" s="42"/>
      <c r="I17" s="56">
        <f>+I15-I13</f>
        <v>0</v>
      </c>
      <c r="J17" s="43"/>
      <c r="K17" s="67" t="s">
        <v>48</v>
      </c>
      <c r="L17" s="43"/>
      <c r="M17" s="43"/>
      <c r="N17" s="43"/>
      <c r="O17" s="43"/>
      <c r="P17" s="43"/>
      <c r="Q17" s="43"/>
    </row>
    <row r="18" spans="2:17" x14ac:dyDescent="0.25">
      <c r="B18" s="96" t="s">
        <v>75</v>
      </c>
      <c r="C18" s="91"/>
      <c r="D18" s="91"/>
      <c r="E18" s="1"/>
      <c r="F18" s="12"/>
      <c r="G18" s="42"/>
      <c r="H18" s="42"/>
      <c r="I18" s="42"/>
      <c r="J18" s="43"/>
      <c r="K18" s="43"/>
      <c r="L18" s="43"/>
      <c r="M18" s="43"/>
      <c r="N18" s="43"/>
      <c r="O18" s="43"/>
      <c r="P18" s="43"/>
      <c r="Q18" s="43"/>
    </row>
    <row r="19" spans="2:17" x14ac:dyDescent="0.25">
      <c r="B19" s="96" t="s">
        <v>6</v>
      </c>
      <c r="C19" s="91"/>
      <c r="D19" s="91"/>
      <c r="E19" s="1"/>
      <c r="F19" s="12"/>
      <c r="G19" s="42"/>
      <c r="H19" s="42"/>
      <c r="I19" s="42"/>
      <c r="J19" s="43"/>
      <c r="K19" s="43"/>
      <c r="L19" s="43"/>
      <c r="M19" s="43"/>
      <c r="N19" s="43"/>
      <c r="O19" s="43"/>
      <c r="P19" s="43"/>
      <c r="Q19" s="43"/>
    </row>
    <row r="20" spans="2:17" x14ac:dyDescent="0.25">
      <c r="B20" s="96" t="s">
        <v>76</v>
      </c>
      <c r="C20" s="91">
        <v>1141.1600000000001</v>
      </c>
      <c r="D20" s="91">
        <f>+C20</f>
        <v>1141.1600000000001</v>
      </c>
      <c r="E20" s="1"/>
      <c r="F20" s="12"/>
      <c r="G20" s="50"/>
      <c r="H20" s="39"/>
      <c r="I20" s="52"/>
      <c r="J20" s="43"/>
      <c r="K20" s="58"/>
      <c r="L20" s="43"/>
      <c r="M20" s="43"/>
      <c r="N20" s="43"/>
      <c r="O20" s="43"/>
      <c r="P20" s="43"/>
      <c r="Q20" s="43"/>
    </row>
    <row r="21" spans="2:17" x14ac:dyDescent="0.25">
      <c r="B21" s="96" t="s">
        <v>77</v>
      </c>
      <c r="C21" s="91"/>
      <c r="D21" s="94"/>
      <c r="E21" s="2">
        <f>+D19+D8-C8</f>
        <v>0</v>
      </c>
      <c r="F21" s="68" t="s">
        <v>59</v>
      </c>
      <c r="G21" s="51" t="s">
        <v>56</v>
      </c>
      <c r="H21" s="42"/>
      <c r="I21" s="85">
        <f>+I15</f>
        <v>15457.39</v>
      </c>
      <c r="J21" s="43"/>
      <c r="K21" s="63" t="str">
        <f>+K15</f>
        <v>Limite pro capite al 31.12.2020</v>
      </c>
      <c r="L21" s="43"/>
      <c r="M21" s="43"/>
      <c r="N21" s="43"/>
      <c r="O21" s="43"/>
      <c r="P21" s="43"/>
      <c r="Q21" s="43"/>
    </row>
    <row r="22" spans="2:17" x14ac:dyDescent="0.25">
      <c r="B22" s="96" t="s">
        <v>7</v>
      </c>
      <c r="C22" s="91"/>
      <c r="D22" s="91"/>
      <c r="E22" s="1"/>
      <c r="F22" s="12"/>
      <c r="G22" s="51"/>
      <c r="H22" s="39"/>
      <c r="I22" s="85"/>
      <c r="J22" s="43"/>
      <c r="K22" s="58"/>
      <c r="L22" s="43"/>
      <c r="M22" s="43"/>
      <c r="N22" s="43"/>
      <c r="O22" s="43"/>
      <c r="P22" s="43"/>
      <c r="Q22" s="43"/>
    </row>
    <row r="23" spans="2:17" x14ac:dyDescent="0.25">
      <c r="B23" s="96" t="s">
        <v>8</v>
      </c>
      <c r="C23" s="91"/>
      <c r="D23" s="91"/>
      <c r="E23" s="37"/>
      <c r="F23" s="68" t="s">
        <v>60</v>
      </c>
      <c r="G23" s="51" t="s">
        <v>67</v>
      </c>
      <c r="H23" s="42"/>
      <c r="I23" s="85">
        <f>+D39</f>
        <v>809.9</v>
      </c>
      <c r="J23" s="43"/>
      <c r="K23" s="63" t="s">
        <v>63</v>
      </c>
      <c r="L23" s="43"/>
      <c r="M23" s="43"/>
      <c r="N23" s="43"/>
      <c r="O23" s="43"/>
      <c r="P23" s="43"/>
      <c r="Q23" s="43"/>
    </row>
    <row r="24" spans="2:17" x14ac:dyDescent="0.25">
      <c r="B24" s="96" t="s">
        <v>78</v>
      </c>
      <c r="C24" s="91"/>
      <c r="D24" s="91"/>
      <c r="E24" s="1"/>
      <c r="F24" s="12"/>
      <c r="G24" s="42"/>
      <c r="H24" s="42"/>
      <c r="I24" s="85"/>
      <c r="J24" s="43"/>
      <c r="K24" s="43"/>
      <c r="L24" s="43"/>
      <c r="M24" s="43"/>
      <c r="N24" s="43"/>
      <c r="O24" s="43"/>
      <c r="P24" s="43"/>
      <c r="Q24" s="43"/>
    </row>
    <row r="25" spans="2:17" x14ac:dyDescent="0.25">
      <c r="B25" s="57" t="s">
        <v>9</v>
      </c>
      <c r="C25" s="91"/>
      <c r="D25" s="95"/>
      <c r="E25" s="1"/>
      <c r="F25" s="68" t="s">
        <v>61</v>
      </c>
      <c r="G25" s="51" t="s">
        <v>68</v>
      </c>
      <c r="H25" s="69"/>
      <c r="I25" s="86">
        <f>+D35</f>
        <v>0</v>
      </c>
      <c r="J25" s="71"/>
      <c r="K25" s="63" t="s">
        <v>64</v>
      </c>
      <c r="L25" s="43"/>
      <c r="M25" s="43"/>
      <c r="N25" s="43"/>
      <c r="O25" s="43"/>
      <c r="P25" s="43"/>
      <c r="Q25" s="43"/>
    </row>
    <row r="26" spans="2:17" ht="18" customHeight="1" thickBot="1" x14ac:dyDescent="0.3">
      <c r="B26" s="103" t="s">
        <v>81</v>
      </c>
      <c r="C26" s="59">
        <f>SUM(C17:C25)</f>
        <v>1141.1600000000001</v>
      </c>
      <c r="D26" s="59">
        <f>SUM(D17:D25)</f>
        <v>1141.1600000000001</v>
      </c>
      <c r="E26" s="61"/>
      <c r="F26" s="12"/>
      <c r="G26" s="69"/>
      <c r="H26" s="69"/>
      <c r="I26" s="72"/>
      <c r="J26" s="71"/>
      <c r="K26" s="71"/>
      <c r="L26" s="43"/>
      <c r="M26" s="43"/>
      <c r="N26" s="43"/>
      <c r="O26" s="43"/>
      <c r="P26" s="43"/>
      <c r="Q26" s="43"/>
    </row>
    <row r="27" spans="2:17" ht="21.95" customHeight="1" thickBot="1" x14ac:dyDescent="0.3">
      <c r="B27" s="100" t="s">
        <v>10</v>
      </c>
      <c r="C27" s="98"/>
      <c r="D27" s="99"/>
      <c r="E27" s="1"/>
      <c r="F27" s="68" t="s">
        <v>62</v>
      </c>
      <c r="G27" s="51" t="s">
        <v>66</v>
      </c>
      <c r="H27" s="74"/>
      <c r="I27" s="84">
        <f>SUM(I21:I25)</f>
        <v>16267.289999999999</v>
      </c>
      <c r="J27" s="71"/>
      <c r="K27" s="83" t="s">
        <v>65</v>
      </c>
      <c r="L27" s="43"/>
      <c r="M27" s="43"/>
      <c r="N27" s="43"/>
      <c r="O27" s="43"/>
      <c r="P27" s="43"/>
      <c r="Q27" s="43"/>
    </row>
    <row r="28" spans="2:17" x14ac:dyDescent="0.25">
      <c r="B28" s="96" t="s">
        <v>31</v>
      </c>
      <c r="C28" s="90"/>
      <c r="D28" s="90"/>
      <c r="E28" s="1"/>
      <c r="G28" s="71"/>
      <c r="H28" s="71"/>
      <c r="I28" s="71"/>
      <c r="J28" s="71"/>
      <c r="K28" s="71"/>
      <c r="L28" s="43"/>
      <c r="M28" s="43"/>
      <c r="N28" s="43"/>
      <c r="O28" s="43"/>
      <c r="P28" s="43"/>
      <c r="Q28" s="43"/>
    </row>
    <row r="29" spans="2:17" x14ac:dyDescent="0.25">
      <c r="B29" s="96" t="s">
        <v>32</v>
      </c>
      <c r="C29" s="90"/>
      <c r="D29" s="92"/>
      <c r="E29" s="1"/>
      <c r="G29" s="71"/>
      <c r="H29" s="71"/>
      <c r="I29" s="71"/>
      <c r="J29" s="71"/>
      <c r="K29" s="71"/>
      <c r="L29" s="43"/>
      <c r="M29" s="43"/>
      <c r="N29" s="43"/>
      <c r="O29" s="43"/>
      <c r="P29" s="43"/>
      <c r="Q29" s="43"/>
    </row>
    <row r="30" spans="2:17" x14ac:dyDescent="0.25">
      <c r="B30" s="96" t="s">
        <v>33</v>
      </c>
      <c r="C30" s="90"/>
      <c r="D30" s="90"/>
      <c r="E30" s="1"/>
      <c r="G30" s="71"/>
      <c r="H30" s="71"/>
      <c r="I30" s="71"/>
      <c r="J30" s="71"/>
      <c r="K30" s="71"/>
      <c r="L30" s="43"/>
      <c r="M30" s="43"/>
      <c r="N30" s="43"/>
      <c r="O30" s="43"/>
      <c r="P30" s="43"/>
      <c r="Q30" s="43"/>
    </row>
    <row r="31" spans="2:17" x14ac:dyDescent="0.25">
      <c r="B31" s="96" t="s">
        <v>34</v>
      </c>
      <c r="C31" s="90"/>
      <c r="D31" s="92"/>
      <c r="E31" s="1"/>
      <c r="G31" s="71"/>
      <c r="H31" s="71"/>
      <c r="I31" s="70"/>
      <c r="J31" s="71"/>
      <c r="K31" s="75"/>
      <c r="L31" s="43"/>
      <c r="M31" s="43"/>
      <c r="N31" s="43"/>
      <c r="O31" s="43"/>
      <c r="P31" s="43"/>
      <c r="Q31" s="43"/>
    </row>
    <row r="32" spans="2:17" x14ac:dyDescent="0.25">
      <c r="B32" s="96" t="s">
        <v>35</v>
      </c>
      <c r="C32" s="90"/>
      <c r="D32" s="90"/>
      <c r="E32" s="1"/>
      <c r="G32" s="71"/>
      <c r="H32" s="71"/>
      <c r="I32" s="71"/>
      <c r="J32" s="71"/>
      <c r="K32" s="71"/>
      <c r="L32" s="43"/>
      <c r="M32" s="43"/>
      <c r="N32" s="43"/>
      <c r="O32" s="43"/>
      <c r="P32" s="43"/>
      <c r="Q32" s="43"/>
    </row>
    <row r="33" spans="2:17" x14ac:dyDescent="0.25">
      <c r="B33" s="96" t="s">
        <v>11</v>
      </c>
      <c r="C33" s="90"/>
      <c r="D33" s="92"/>
      <c r="E33" s="1"/>
      <c r="G33" s="71"/>
      <c r="H33" s="71"/>
      <c r="I33" s="71"/>
      <c r="J33" s="71"/>
      <c r="K33" s="71"/>
      <c r="L33" s="43"/>
      <c r="M33" s="43"/>
      <c r="N33" s="43"/>
      <c r="O33" s="43"/>
      <c r="P33" s="43"/>
      <c r="Q33" s="43"/>
    </row>
    <row r="34" spans="2:17" x14ac:dyDescent="0.25">
      <c r="B34" s="96" t="s">
        <v>36</v>
      </c>
      <c r="C34" s="90"/>
      <c r="D34" s="92">
        <v>0</v>
      </c>
      <c r="E34" s="1"/>
      <c r="G34" s="71"/>
      <c r="H34" s="71"/>
      <c r="I34" s="71"/>
      <c r="J34" s="71"/>
      <c r="K34" s="71"/>
      <c r="L34" s="43"/>
      <c r="M34" s="43"/>
      <c r="N34" s="43"/>
      <c r="O34" s="43"/>
      <c r="P34" s="43"/>
      <c r="Q34" s="43"/>
    </row>
    <row r="35" spans="2:17" ht="15" customHeight="1" x14ac:dyDescent="0.25">
      <c r="B35" s="103" t="s">
        <v>82</v>
      </c>
      <c r="C35" s="24">
        <f>SUM(C28:C34)</f>
        <v>0</v>
      </c>
      <c r="D35" s="24">
        <f>SUM(D28:D34)</f>
        <v>0</v>
      </c>
      <c r="E35" s="22"/>
      <c r="F35" s="13"/>
      <c r="G35" s="73"/>
      <c r="H35" s="71"/>
      <c r="I35" s="73"/>
      <c r="J35" s="71"/>
      <c r="K35" s="71"/>
      <c r="L35" s="43"/>
      <c r="M35" s="43"/>
      <c r="N35" s="43"/>
      <c r="O35" s="43"/>
      <c r="P35" s="43"/>
      <c r="Q35" s="43"/>
    </row>
    <row r="36" spans="2:17" ht="18" customHeight="1" x14ac:dyDescent="0.25">
      <c r="B36" s="101" t="s">
        <v>79</v>
      </c>
      <c r="C36" s="25">
        <f>+C26+C35</f>
        <v>1141.1600000000001</v>
      </c>
      <c r="D36" s="25">
        <f>+D26+D35</f>
        <v>1141.1600000000001</v>
      </c>
      <c r="E36" s="1"/>
      <c r="G36" s="71"/>
      <c r="H36" s="71"/>
      <c r="I36" s="71"/>
      <c r="J36" s="71"/>
      <c r="K36" s="71"/>
      <c r="L36" s="43"/>
      <c r="M36" s="43"/>
      <c r="N36" s="43"/>
      <c r="O36" s="43"/>
      <c r="P36" s="43"/>
      <c r="Q36" s="43"/>
    </row>
    <row r="37" spans="2:17" ht="15.75" thickBot="1" x14ac:dyDescent="0.3">
      <c r="B37" s="102" t="s">
        <v>80</v>
      </c>
      <c r="C37" s="26">
        <f>+C36+C15</f>
        <v>15768.09</v>
      </c>
      <c r="D37" s="34">
        <f>+D36+D15</f>
        <v>16267.289999999999</v>
      </c>
      <c r="E37" s="17" t="s">
        <v>17</v>
      </c>
      <c r="F37" s="13"/>
      <c r="G37" s="76"/>
      <c r="H37" s="71"/>
      <c r="I37" s="71"/>
      <c r="J37" s="77"/>
      <c r="K37" s="71"/>
      <c r="L37" s="43"/>
      <c r="M37" s="43"/>
      <c r="N37" s="43"/>
      <c r="O37" s="43"/>
      <c r="P37" s="43"/>
      <c r="Q37" s="43"/>
    </row>
    <row r="38" spans="2:17" ht="21" customHeight="1" thickBot="1" x14ac:dyDescent="0.3">
      <c r="B38" s="35" t="s">
        <v>12</v>
      </c>
      <c r="C38" s="10">
        <f>+C37-C35</f>
        <v>15768.09</v>
      </c>
      <c r="D38" s="10">
        <f>+D37-D35</f>
        <v>16267.289999999999</v>
      </c>
      <c r="E38" s="32">
        <f>+D38/C38-1</f>
        <v>3.1658875615245607E-2</v>
      </c>
      <c r="F38" s="13"/>
      <c r="G38" s="76">
        <f>+D38-C38</f>
        <v>499.19999999999891</v>
      </c>
      <c r="H38" s="71"/>
      <c r="I38" s="77"/>
      <c r="J38" s="71"/>
      <c r="K38" s="71"/>
      <c r="L38" s="43"/>
      <c r="M38" s="43"/>
      <c r="N38" s="43"/>
      <c r="O38" s="43"/>
      <c r="P38" s="43"/>
      <c r="Q38" s="43"/>
    </row>
    <row r="39" spans="2:17" x14ac:dyDescent="0.25">
      <c r="B39" s="30" t="s">
        <v>16</v>
      </c>
      <c r="C39" s="27">
        <f>+C7</f>
        <v>310.7</v>
      </c>
      <c r="D39" s="27">
        <f>+D6+D7</f>
        <v>809.9</v>
      </c>
      <c r="E39" s="1"/>
      <c r="F39" s="6"/>
      <c r="G39" s="78"/>
      <c r="H39" s="71"/>
      <c r="I39" s="72"/>
      <c r="J39" s="71"/>
      <c r="K39" s="71"/>
      <c r="L39" s="43"/>
      <c r="M39" s="43"/>
      <c r="N39" s="43"/>
      <c r="O39" s="43"/>
      <c r="P39" s="43"/>
      <c r="Q39" s="43"/>
    </row>
    <row r="40" spans="2:17" x14ac:dyDescent="0.25">
      <c r="B40" s="31" t="s">
        <v>15</v>
      </c>
      <c r="C40" s="11">
        <f>+C38-C39</f>
        <v>15457.39</v>
      </c>
      <c r="D40" s="11">
        <f>+D38-D39</f>
        <v>15457.39</v>
      </c>
      <c r="E40" s="2"/>
      <c r="F40" s="13"/>
      <c r="G40" s="76"/>
      <c r="H40" s="71"/>
      <c r="I40" s="71"/>
      <c r="J40" s="71"/>
      <c r="K40" s="71"/>
      <c r="L40" s="43"/>
      <c r="M40" s="43"/>
      <c r="N40" s="43"/>
      <c r="O40" s="43"/>
      <c r="P40" s="43"/>
      <c r="Q40" s="43"/>
    </row>
    <row r="41" spans="2:17" s="1" customFormat="1" x14ac:dyDescent="0.25">
      <c r="B41" s="18"/>
      <c r="C41" s="33" t="s">
        <v>13</v>
      </c>
      <c r="D41" s="33" t="s">
        <v>14</v>
      </c>
      <c r="F41" s="6"/>
      <c r="G41" s="69"/>
      <c r="H41" s="71"/>
      <c r="I41" s="71"/>
      <c r="J41" s="71"/>
      <c r="K41" s="71"/>
      <c r="L41" s="43"/>
      <c r="M41" s="43"/>
      <c r="N41" s="43"/>
      <c r="O41" s="43"/>
      <c r="P41" s="43"/>
      <c r="Q41" s="43"/>
    </row>
    <row r="42" spans="2:17" x14ac:dyDescent="0.25">
      <c r="B42" s="19" t="s">
        <v>19</v>
      </c>
      <c r="C42" s="14">
        <v>6</v>
      </c>
      <c r="D42" s="5"/>
      <c r="E42" s="1"/>
      <c r="G42" s="73"/>
      <c r="H42" s="71"/>
      <c r="I42" s="79"/>
      <c r="J42" s="71"/>
      <c r="K42" s="75"/>
      <c r="L42" s="43"/>
      <c r="M42" s="43"/>
      <c r="N42" s="43"/>
      <c r="O42" s="43"/>
      <c r="P42" s="43"/>
      <c r="Q42" s="43"/>
    </row>
    <row r="43" spans="2:17" s="1" customFormat="1" x14ac:dyDescent="0.25">
      <c r="B43" s="20" t="s">
        <v>20</v>
      </c>
      <c r="C43" s="14">
        <v>6</v>
      </c>
      <c r="D43" s="5"/>
      <c r="G43" s="69">
        <v>15457.39</v>
      </c>
      <c r="H43" s="71"/>
      <c r="I43" s="71"/>
      <c r="J43" s="71"/>
      <c r="K43" s="71"/>
      <c r="L43" s="43"/>
      <c r="M43" s="43"/>
      <c r="N43" s="43"/>
      <c r="O43" s="43"/>
      <c r="P43" s="43"/>
      <c r="Q43" s="43"/>
    </row>
    <row r="44" spans="2:17" x14ac:dyDescent="0.25">
      <c r="B44" s="21" t="s">
        <v>21</v>
      </c>
      <c r="C44" s="14">
        <v>5</v>
      </c>
      <c r="D44" s="5"/>
      <c r="E44" s="1"/>
      <c r="G44" s="73">
        <v>15908.29</v>
      </c>
      <c r="H44" s="71"/>
      <c r="I44" s="79"/>
      <c r="J44" s="71"/>
      <c r="K44" s="75"/>
      <c r="L44" s="44"/>
      <c r="M44" s="44"/>
      <c r="N44" s="43"/>
      <c r="O44" s="43"/>
      <c r="P44" s="43"/>
      <c r="Q44" s="43"/>
    </row>
    <row r="45" spans="2:17" x14ac:dyDescent="0.25">
      <c r="B45" s="21" t="s">
        <v>24</v>
      </c>
      <c r="C45" s="15">
        <f>+((IF((C44+C43)/2&lt;C42,C42,(C43+C44)/2)))</f>
        <v>6</v>
      </c>
      <c r="D45" s="5"/>
      <c r="E45" s="1"/>
      <c r="G45" s="69">
        <f>+G44-G43</f>
        <v>450.90000000000146</v>
      </c>
      <c r="H45" s="71"/>
      <c r="I45" s="71"/>
      <c r="J45" s="71"/>
      <c r="K45" s="71"/>
      <c r="L45" s="43"/>
      <c r="M45" s="43"/>
      <c r="N45" s="43"/>
      <c r="O45" s="43"/>
      <c r="P45" s="43"/>
      <c r="Q45" s="43"/>
    </row>
    <row r="46" spans="2:17" x14ac:dyDescent="0.25">
      <c r="B46" s="19" t="s">
        <v>22</v>
      </c>
      <c r="C46" s="28">
        <f>+C40/C42</f>
        <v>2576.2316666666666</v>
      </c>
      <c r="D46" s="29">
        <f>+C46*C42</f>
        <v>15457.39</v>
      </c>
      <c r="E46" s="1"/>
      <c r="F46" s="2"/>
      <c r="G46" s="73"/>
      <c r="H46" s="71"/>
      <c r="I46" s="79"/>
      <c r="J46" s="71"/>
      <c r="K46" s="75"/>
      <c r="L46" s="43"/>
      <c r="M46" s="43"/>
      <c r="N46" s="43"/>
      <c r="O46" s="43"/>
      <c r="P46" s="43"/>
      <c r="Q46" s="43"/>
    </row>
    <row r="47" spans="2:17" x14ac:dyDescent="0.25">
      <c r="B47" s="21" t="s">
        <v>23</v>
      </c>
      <c r="C47" s="16">
        <f>+IF(C45&lt;C42,D46/C45,C46)</f>
        <v>2576.2316666666666</v>
      </c>
      <c r="D47" s="11">
        <f>+IF(C45&lt;C42,C47*C45,C47*C45)</f>
        <v>15457.39</v>
      </c>
      <c r="E47" s="39"/>
      <c r="F47" s="2"/>
      <c r="G47" s="69"/>
      <c r="H47" s="71"/>
      <c r="I47" s="72"/>
      <c r="J47" s="71"/>
      <c r="K47" s="77"/>
      <c r="L47" s="43"/>
      <c r="M47" s="43"/>
      <c r="N47" s="43"/>
      <c r="O47" s="43"/>
      <c r="P47" s="43"/>
      <c r="Q47" s="43"/>
    </row>
    <row r="48" spans="2:17" x14ac:dyDescent="0.25">
      <c r="B48" s="3"/>
      <c r="C48" s="4"/>
      <c r="D48" s="37"/>
      <c r="E48" s="1"/>
      <c r="G48" s="73"/>
      <c r="H48" s="71"/>
      <c r="I48" s="80"/>
      <c r="J48" s="71"/>
      <c r="K48" s="75"/>
      <c r="L48" s="43"/>
      <c r="M48" s="43"/>
      <c r="N48" s="43"/>
      <c r="O48" s="43"/>
      <c r="P48" s="43"/>
      <c r="Q48" s="43"/>
    </row>
    <row r="49" spans="2:17" x14ac:dyDescent="0.25">
      <c r="B49" s="108" t="s">
        <v>28</v>
      </c>
      <c r="C49" s="109"/>
      <c r="D49" s="110"/>
      <c r="E49" s="37"/>
      <c r="F49" s="37"/>
      <c r="G49" s="71"/>
      <c r="H49" s="71"/>
      <c r="I49" s="70"/>
      <c r="J49" s="71"/>
      <c r="K49" s="75"/>
      <c r="L49" s="43"/>
      <c r="M49" s="43"/>
      <c r="N49" s="43"/>
      <c r="O49" s="43"/>
      <c r="P49" s="43"/>
      <c r="Q49" s="43"/>
    </row>
    <row r="50" spans="2:17" ht="5.0999999999999996" customHeight="1" x14ac:dyDescent="0.25">
      <c r="B50" s="37"/>
      <c r="C50" s="37"/>
      <c r="D50" s="37"/>
      <c r="E50" s="37"/>
      <c r="F50" s="37"/>
      <c r="G50" s="71"/>
      <c r="H50" s="71"/>
      <c r="I50" s="71"/>
      <c r="J50" s="71"/>
      <c r="K50" s="71"/>
      <c r="L50" s="43"/>
      <c r="M50" s="43"/>
      <c r="N50" s="43"/>
      <c r="O50" s="43"/>
      <c r="P50" s="43"/>
      <c r="Q50" s="43"/>
    </row>
    <row r="51" spans="2:17" x14ac:dyDescent="0.25">
      <c r="B51" s="21" t="s">
        <v>23</v>
      </c>
      <c r="C51" s="37"/>
      <c r="D51" s="23">
        <f>+D47</f>
        <v>15457.39</v>
      </c>
      <c r="E51" s="37"/>
      <c r="F51" s="37"/>
      <c r="G51" s="71"/>
      <c r="H51" s="71"/>
      <c r="I51" s="81"/>
      <c r="J51" s="71"/>
      <c r="K51" s="82"/>
      <c r="L51" s="43"/>
      <c r="M51" s="45"/>
      <c r="N51" s="46"/>
      <c r="O51" s="43"/>
      <c r="P51" s="45"/>
      <c r="Q51" s="43"/>
    </row>
    <row r="52" spans="2:17" ht="5.0999999999999996" customHeight="1" x14ac:dyDescent="0.25">
      <c r="B52" s="38"/>
      <c r="C52" s="37"/>
      <c r="D52" s="37"/>
      <c r="E52" s="37"/>
      <c r="F52" s="37"/>
      <c r="G52" s="71"/>
      <c r="H52" s="71"/>
      <c r="I52" s="71"/>
      <c r="J52" s="71"/>
      <c r="K52" s="71"/>
      <c r="L52" s="43"/>
      <c r="M52" s="43"/>
      <c r="N52" s="43"/>
      <c r="O52" s="43"/>
      <c r="P52" s="43"/>
      <c r="Q52" s="43"/>
    </row>
    <row r="53" spans="2:17" x14ac:dyDescent="0.25">
      <c r="B53" s="38" t="s">
        <v>26</v>
      </c>
      <c r="C53" s="37"/>
      <c r="D53" s="40">
        <f>+D6+D7</f>
        <v>809.9</v>
      </c>
      <c r="E53" s="39"/>
      <c r="F53" s="37"/>
      <c r="G53" s="71"/>
      <c r="H53" s="71"/>
      <c r="I53" s="71"/>
      <c r="J53" s="71"/>
      <c r="K53" s="82"/>
      <c r="L53" s="43"/>
      <c r="M53" s="47"/>
      <c r="N53" s="46"/>
      <c r="O53" s="43"/>
      <c r="P53" s="47"/>
      <c r="Q53" s="43"/>
    </row>
    <row r="54" spans="2:17" x14ac:dyDescent="0.25">
      <c r="B54" s="38"/>
      <c r="C54" s="37"/>
      <c r="D54" s="37"/>
      <c r="E54" s="37"/>
      <c r="F54" s="37"/>
      <c r="G54" s="71"/>
      <c r="H54" s="71"/>
      <c r="I54" s="71"/>
      <c r="J54" s="71"/>
      <c r="K54" s="71"/>
      <c r="L54" s="43"/>
      <c r="M54" s="43"/>
      <c r="N54" s="43"/>
      <c r="O54" s="43"/>
      <c r="P54" s="43"/>
      <c r="Q54" s="43"/>
    </row>
    <row r="55" spans="2:17" x14ac:dyDescent="0.25">
      <c r="B55" s="38" t="s">
        <v>27</v>
      </c>
      <c r="C55" s="37"/>
      <c r="D55" s="40">
        <f>+D35</f>
        <v>0</v>
      </c>
      <c r="E55" s="37"/>
      <c r="F55" s="37"/>
      <c r="G55" s="71"/>
      <c r="H55" s="71"/>
      <c r="I55" s="71"/>
      <c r="J55" s="71"/>
      <c r="K55" s="82"/>
      <c r="L55" s="43"/>
      <c r="M55" s="47"/>
      <c r="N55" s="46"/>
      <c r="O55" s="43"/>
      <c r="P55" s="47"/>
      <c r="Q55" s="43"/>
    </row>
    <row r="56" spans="2:17" ht="5.0999999999999996" customHeight="1" x14ac:dyDescent="0.25">
      <c r="B56" s="37"/>
      <c r="C56" s="37"/>
      <c r="D56" s="37"/>
      <c r="G56" s="71"/>
      <c r="H56" s="71"/>
      <c r="I56" s="71"/>
      <c r="J56" s="77"/>
      <c r="K56" s="77"/>
      <c r="L56" s="43"/>
      <c r="M56" s="43"/>
      <c r="N56" s="43"/>
      <c r="O56" s="43"/>
      <c r="P56" s="43"/>
      <c r="Q56" s="43"/>
    </row>
    <row r="57" spans="2:17" x14ac:dyDescent="0.25">
      <c r="B57" s="38" t="s">
        <v>25</v>
      </c>
      <c r="C57" s="37"/>
      <c r="D57" s="41">
        <f>SUM(D51:D56)</f>
        <v>16267.289999999999</v>
      </c>
      <c r="G57" s="71"/>
      <c r="H57" s="71"/>
      <c r="I57" s="71"/>
      <c r="J57" s="77"/>
      <c r="K57" s="77"/>
      <c r="L57" s="43"/>
      <c r="M57" s="43"/>
      <c r="N57" s="43"/>
      <c r="O57" s="43"/>
      <c r="P57" s="43"/>
      <c r="Q57" s="43"/>
    </row>
    <row r="58" spans="2:17" x14ac:dyDescent="0.25">
      <c r="B58" s="37"/>
      <c r="C58" s="37"/>
      <c r="D58" s="23"/>
      <c r="G58" s="71"/>
      <c r="H58" s="71"/>
      <c r="I58" s="71"/>
      <c r="J58" s="71"/>
      <c r="K58" s="71"/>
      <c r="L58" s="43"/>
      <c r="M58" s="43"/>
      <c r="N58" s="43"/>
      <c r="O58" s="43"/>
      <c r="P58" s="43"/>
      <c r="Q58" s="43"/>
    </row>
    <row r="59" spans="2:17" x14ac:dyDescent="0.25">
      <c r="B59" s="37"/>
      <c r="D59" s="23"/>
      <c r="G59" s="71"/>
      <c r="H59" s="71"/>
      <c r="I59" s="71"/>
      <c r="J59" s="71"/>
      <c r="K59" s="71"/>
      <c r="L59" s="43"/>
      <c r="M59" s="43"/>
      <c r="N59" s="43"/>
      <c r="O59" s="43"/>
      <c r="P59" s="43"/>
      <c r="Q59" s="43"/>
    </row>
    <row r="60" spans="2:17" x14ac:dyDescent="0.25">
      <c r="B60" s="37"/>
      <c r="D60" s="23"/>
      <c r="G60" s="71"/>
      <c r="H60" s="71"/>
      <c r="I60" s="71"/>
      <c r="J60" s="71"/>
      <c r="K60" s="71"/>
      <c r="L60" s="43"/>
      <c r="M60" s="43"/>
      <c r="N60" s="43"/>
      <c r="O60" s="43"/>
      <c r="P60" s="43"/>
      <c r="Q60" s="43"/>
    </row>
    <row r="61" spans="2:17" x14ac:dyDescent="0.25">
      <c r="G61" s="71"/>
      <c r="H61" s="71"/>
      <c r="I61" s="71"/>
      <c r="J61" s="71"/>
      <c r="K61" s="71"/>
      <c r="L61" s="43"/>
      <c r="M61" s="43"/>
      <c r="N61" s="43"/>
      <c r="O61" s="43"/>
      <c r="P61" s="43"/>
      <c r="Q61" s="43"/>
    </row>
    <row r="62" spans="2:17" x14ac:dyDescent="0.25">
      <c r="G62" s="71"/>
      <c r="H62" s="71"/>
      <c r="I62" s="71"/>
      <c r="J62" s="71"/>
      <c r="K62" s="71"/>
      <c r="L62" s="43"/>
      <c r="M62" s="43"/>
      <c r="N62" s="43"/>
      <c r="O62" s="43"/>
      <c r="P62" s="43"/>
      <c r="Q62" s="43"/>
    </row>
    <row r="63" spans="2:17" x14ac:dyDescent="0.25">
      <c r="G63" s="71"/>
      <c r="H63" s="71"/>
      <c r="I63" s="71"/>
      <c r="J63" s="71"/>
      <c r="K63" s="71"/>
      <c r="L63" s="43"/>
      <c r="M63" s="43"/>
      <c r="N63" s="43"/>
      <c r="O63" s="43"/>
      <c r="P63" s="43"/>
      <c r="Q63" s="43"/>
    </row>
    <row r="64" spans="2:17" x14ac:dyDescent="0.25">
      <c r="G64" s="71"/>
      <c r="H64" s="71"/>
      <c r="I64" s="71"/>
      <c r="J64" s="71"/>
      <c r="K64" s="71"/>
      <c r="L64" s="43"/>
      <c r="M64" s="43"/>
      <c r="N64" s="43"/>
      <c r="O64" s="43"/>
      <c r="P64" s="43"/>
      <c r="Q64" s="43"/>
    </row>
    <row r="65" spans="3:17" x14ac:dyDescent="0.25">
      <c r="G65" s="71"/>
      <c r="H65" s="71"/>
      <c r="I65" s="71"/>
      <c r="J65" s="71"/>
      <c r="K65" s="71"/>
      <c r="L65" s="43"/>
      <c r="M65" s="43"/>
      <c r="N65" s="43"/>
      <c r="O65" s="43"/>
      <c r="P65" s="43"/>
      <c r="Q65" s="43"/>
    </row>
    <row r="66" spans="3:17" x14ac:dyDescent="0.25">
      <c r="G66" s="71"/>
      <c r="H66" s="71"/>
      <c r="I66" s="71"/>
      <c r="J66" s="71"/>
      <c r="K66" s="71"/>
      <c r="L66" s="43"/>
      <c r="M66" s="43"/>
      <c r="N66" s="43"/>
      <c r="O66" s="43"/>
      <c r="P66" s="43"/>
      <c r="Q66" s="43"/>
    </row>
    <row r="67" spans="3:17" x14ac:dyDescent="0.25">
      <c r="G67" s="71"/>
      <c r="H67" s="71"/>
      <c r="I67" s="71"/>
      <c r="J67" s="71"/>
      <c r="K67" s="71"/>
      <c r="L67" s="43"/>
      <c r="M67" s="43"/>
      <c r="N67" s="43"/>
      <c r="O67" s="43"/>
      <c r="P67" s="43"/>
      <c r="Q67" s="43"/>
    </row>
    <row r="68" spans="3:17" x14ac:dyDescent="0.25">
      <c r="G68" s="71"/>
      <c r="H68" s="71"/>
      <c r="I68" s="71"/>
      <c r="J68" s="71"/>
      <c r="K68" s="71"/>
      <c r="L68" s="43"/>
      <c r="M68" s="43"/>
      <c r="N68" s="43"/>
      <c r="O68" s="43"/>
      <c r="P68" s="43"/>
      <c r="Q68" s="43"/>
    </row>
    <row r="69" spans="3:17" x14ac:dyDescent="0.25">
      <c r="G69" s="71"/>
      <c r="H69" s="71"/>
      <c r="I69" s="71"/>
      <c r="J69" s="71"/>
      <c r="K69" s="71"/>
      <c r="L69" s="43"/>
      <c r="M69" s="43"/>
      <c r="N69" s="43"/>
      <c r="O69" s="43"/>
      <c r="P69" s="43"/>
      <c r="Q69" s="43"/>
    </row>
    <row r="70" spans="3:17" x14ac:dyDescent="0.25">
      <c r="G70" s="71"/>
      <c r="H70" s="71"/>
      <c r="I70" s="71"/>
      <c r="J70" s="71"/>
      <c r="K70" s="71"/>
      <c r="L70" s="43"/>
      <c r="M70" s="43"/>
      <c r="N70" s="43"/>
      <c r="O70" s="43"/>
      <c r="P70" s="43"/>
      <c r="Q70" s="43"/>
    </row>
    <row r="71" spans="3:17" x14ac:dyDescent="0.25">
      <c r="G71" s="71"/>
      <c r="H71" s="71"/>
      <c r="I71" s="71"/>
      <c r="J71" s="71"/>
      <c r="K71" s="71"/>
      <c r="L71" s="43"/>
      <c r="M71" s="43"/>
      <c r="N71" s="43"/>
      <c r="O71" s="43"/>
      <c r="P71" s="43"/>
      <c r="Q71" s="43"/>
    </row>
    <row r="72" spans="3:17" x14ac:dyDescent="0.25">
      <c r="G72" s="71"/>
      <c r="H72" s="71"/>
      <c r="I72" s="71"/>
      <c r="J72" s="71"/>
      <c r="K72" s="71"/>
      <c r="L72" s="43"/>
      <c r="M72" s="43"/>
      <c r="N72" s="43"/>
      <c r="O72" s="43"/>
      <c r="P72" s="43"/>
      <c r="Q72" s="43"/>
    </row>
    <row r="73" spans="3:17" x14ac:dyDescent="0.25">
      <c r="C73">
        <v>8992.2999999999993</v>
      </c>
      <c r="E73">
        <v>1141.1600000000001</v>
      </c>
      <c r="G73" s="71">
        <v>87.77</v>
      </c>
      <c r="H73" s="71"/>
      <c r="I73" s="71"/>
      <c r="J73" s="71"/>
      <c r="K73" s="71"/>
      <c r="L73" s="43"/>
      <c r="M73" s="43"/>
      <c r="N73" s="43"/>
      <c r="O73" s="43"/>
      <c r="P73" s="43"/>
      <c r="Q73" s="43"/>
    </row>
    <row r="74" spans="3:17" x14ac:dyDescent="0.25">
      <c r="C74">
        <v>1182.5999999999999</v>
      </c>
      <c r="G74" s="43">
        <v>35.15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</row>
    <row r="75" spans="3:17" x14ac:dyDescent="0.25">
      <c r="C75">
        <v>1479.86</v>
      </c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</row>
    <row r="76" spans="3:17" x14ac:dyDescent="0.25">
      <c r="C76">
        <v>1661.47</v>
      </c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</row>
    <row r="77" spans="3:17" x14ac:dyDescent="0.25">
      <c r="C77">
        <v>1000</v>
      </c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</row>
    <row r="78" spans="3:17" x14ac:dyDescent="0.25"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</row>
    <row r="79" spans="3:17" x14ac:dyDescent="0.25">
      <c r="C79">
        <f>SUM(C73:C78)</f>
        <v>14316.23</v>
      </c>
      <c r="E79" s="37">
        <f>SUM(E73:E78)</f>
        <v>1141.1600000000001</v>
      </c>
      <c r="G79" s="37">
        <f>SUM(G73:G78)</f>
        <v>122.91999999999999</v>
      </c>
      <c r="H79" s="43"/>
      <c r="I79" s="43">
        <f>SUM(C79:G79)</f>
        <v>15580.31</v>
      </c>
      <c r="J79" s="43"/>
      <c r="K79" s="43"/>
      <c r="L79" s="43"/>
      <c r="M79" s="43"/>
      <c r="N79" s="43"/>
      <c r="O79" s="43"/>
      <c r="P79" s="43"/>
      <c r="Q79" s="43"/>
    </row>
    <row r="80" spans="3:17" x14ac:dyDescent="0.25"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</row>
    <row r="81" spans="7:17" x14ac:dyDescent="0.25">
      <c r="G81" s="43"/>
      <c r="H81" s="43"/>
      <c r="I81" s="43">
        <f>+I79-G79</f>
        <v>15457.39</v>
      </c>
      <c r="J81" s="43"/>
      <c r="K81" s="43"/>
      <c r="L81" s="43"/>
      <c r="M81" s="43"/>
      <c r="N81" s="43"/>
      <c r="O81" s="43"/>
      <c r="P81" s="43"/>
      <c r="Q81" s="43"/>
    </row>
    <row r="82" spans="7:17" x14ac:dyDescent="0.25"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</row>
    <row r="83" spans="7:17" x14ac:dyDescent="0.25"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</row>
    <row r="84" spans="7:17" x14ac:dyDescent="0.25"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</row>
    <row r="85" spans="7:17" x14ac:dyDescent="0.25"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</row>
    <row r="86" spans="7:17" x14ac:dyDescent="0.25"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</row>
    <row r="87" spans="7:17" x14ac:dyDescent="0.25"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</row>
    <row r="88" spans="7:17" x14ac:dyDescent="0.25"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</row>
    <row r="89" spans="7:17" x14ac:dyDescent="0.25"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</row>
    <row r="90" spans="7:17" x14ac:dyDescent="0.25"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</row>
    <row r="91" spans="7:17" x14ac:dyDescent="0.25"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</row>
    <row r="92" spans="7:17" x14ac:dyDescent="0.25"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</row>
    <row r="93" spans="7:17" x14ac:dyDescent="0.25"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</row>
    <row r="94" spans="7:17" x14ac:dyDescent="0.25"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</row>
    <row r="95" spans="7:17" x14ac:dyDescent="0.25"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</row>
    <row r="96" spans="7:17" x14ac:dyDescent="0.25"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</row>
    <row r="97" spans="7:17" x14ac:dyDescent="0.25"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</row>
    <row r="98" spans="7:17" x14ac:dyDescent="0.25"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</row>
    <row r="99" spans="7:17" x14ac:dyDescent="0.25"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</row>
    <row r="100" spans="7:17" x14ac:dyDescent="0.25"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</row>
    <row r="101" spans="7:17" x14ac:dyDescent="0.25"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</row>
    <row r="102" spans="7:17" x14ac:dyDescent="0.25"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</row>
    <row r="103" spans="7:17" x14ac:dyDescent="0.25"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</row>
    <row r="104" spans="7:17" x14ac:dyDescent="0.25"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</row>
    <row r="105" spans="7:17" x14ac:dyDescent="0.25"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</row>
    <row r="106" spans="7:17" x14ac:dyDescent="0.25"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</row>
    <row r="107" spans="7:17" x14ac:dyDescent="0.25"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</row>
    <row r="108" spans="7:17" x14ac:dyDescent="0.25"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</row>
    <row r="109" spans="7:17" x14ac:dyDescent="0.25"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</row>
    <row r="110" spans="7:17" x14ac:dyDescent="0.25"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</row>
    <row r="111" spans="7:17" x14ac:dyDescent="0.25"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</row>
    <row r="112" spans="7:17" x14ac:dyDescent="0.25"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</row>
    <row r="113" spans="7:17" x14ac:dyDescent="0.25"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</row>
    <row r="114" spans="7:17" x14ac:dyDescent="0.25"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</row>
    <row r="115" spans="7:17" x14ac:dyDescent="0.25"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</row>
    <row r="116" spans="7:17" x14ac:dyDescent="0.25"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</row>
    <row r="117" spans="7:17" x14ac:dyDescent="0.25"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</row>
    <row r="118" spans="7:17" x14ac:dyDescent="0.25"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</row>
    <row r="119" spans="7:17" x14ac:dyDescent="0.25"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</row>
    <row r="120" spans="7:17" x14ac:dyDescent="0.25"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</row>
    <row r="121" spans="7:17" x14ac:dyDescent="0.25"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</row>
    <row r="122" spans="7:17" x14ac:dyDescent="0.25"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</row>
    <row r="123" spans="7:17" x14ac:dyDescent="0.25"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</row>
    <row r="124" spans="7:17" x14ac:dyDescent="0.25"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</row>
    <row r="125" spans="7:17" x14ac:dyDescent="0.25"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</row>
    <row r="126" spans="7:17" x14ac:dyDescent="0.25"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</row>
    <row r="127" spans="7:17" x14ac:dyDescent="0.25"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</row>
    <row r="128" spans="7:17" x14ac:dyDescent="0.25"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</row>
    <row r="129" spans="7:17" x14ac:dyDescent="0.25"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</row>
    <row r="130" spans="7:17" x14ac:dyDescent="0.25"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</row>
    <row r="131" spans="7:17" x14ac:dyDescent="0.25"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</row>
    <row r="132" spans="7:17" x14ac:dyDescent="0.25"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</row>
    <row r="133" spans="7:17" x14ac:dyDescent="0.25"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</row>
    <row r="134" spans="7:17" x14ac:dyDescent="0.25"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</row>
    <row r="135" spans="7:17" x14ac:dyDescent="0.25"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</row>
    <row r="136" spans="7:17" x14ac:dyDescent="0.25"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</row>
    <row r="137" spans="7:17" x14ac:dyDescent="0.25"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</row>
    <row r="138" spans="7:17" x14ac:dyDescent="0.25"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</row>
    <row r="139" spans="7:17" x14ac:dyDescent="0.25"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</row>
    <row r="140" spans="7:17" x14ac:dyDescent="0.25"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</row>
    <row r="141" spans="7:17" x14ac:dyDescent="0.25"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</row>
    <row r="142" spans="7:17" x14ac:dyDescent="0.25"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</row>
    <row r="143" spans="7:17" x14ac:dyDescent="0.25"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</row>
    <row r="144" spans="7:17" x14ac:dyDescent="0.25"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</row>
    <row r="145" spans="7:17" x14ac:dyDescent="0.25"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</row>
    <row r="146" spans="7:17" x14ac:dyDescent="0.25"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</row>
    <row r="147" spans="7:17" x14ac:dyDescent="0.25"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</row>
    <row r="148" spans="7:17" x14ac:dyDescent="0.25"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</row>
  </sheetData>
  <mergeCells count="4">
    <mergeCell ref="B49:D49"/>
    <mergeCell ref="B2:D2"/>
    <mergeCell ref="F3:K3"/>
    <mergeCell ref="B4:D4"/>
  </mergeCells>
  <pageMargins left="0.19685039370078741" right="0.19685039370078741" top="0.23622047244094491" bottom="0.39370078740157483" header="0.31496062992125984" footer="0.31496062992125984"/>
  <pageSetup paperSize="8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C5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3:K18"/>
  <sheetViews>
    <sheetView workbookViewId="0">
      <selection activeCell="K19" sqref="K19"/>
    </sheetView>
  </sheetViews>
  <sheetFormatPr defaultRowHeight="15" x14ac:dyDescent="0.25"/>
  <sheetData>
    <row r="13" spans="11:11" x14ac:dyDescent="0.25">
      <c r="K13">
        <v>14.2</v>
      </c>
    </row>
    <row r="14" spans="11:11" x14ac:dyDescent="0.25">
      <c r="K14">
        <v>30.01</v>
      </c>
    </row>
    <row r="17" spans="11:11" x14ac:dyDescent="0.25">
      <c r="K17">
        <f>SUM(K13:K16)</f>
        <v>44.21</v>
      </c>
    </row>
    <row r="18" spans="11:11" x14ac:dyDescent="0.25">
      <c r="K18">
        <f>+K17*3</f>
        <v>132.63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1:T28"/>
  <sheetViews>
    <sheetView workbookViewId="0">
      <selection activeCell="T21" sqref="T21"/>
    </sheetView>
  </sheetViews>
  <sheetFormatPr defaultRowHeight="15" x14ac:dyDescent="0.25"/>
  <cols>
    <col min="5" max="5" width="13.7109375" customWidth="1"/>
  </cols>
  <sheetData>
    <row r="11" spans="5:19" x14ac:dyDescent="0.25">
      <c r="E11" s="37" t="s">
        <v>83</v>
      </c>
    </row>
    <row r="14" spans="5:19" x14ac:dyDescent="0.25">
      <c r="E14" s="105" t="s">
        <v>84</v>
      </c>
      <c r="G14" s="2">
        <v>25.34</v>
      </c>
      <c r="H14" s="2"/>
      <c r="I14" s="2">
        <v>12</v>
      </c>
      <c r="J14" s="2"/>
      <c r="K14" s="2"/>
      <c r="L14" s="2"/>
      <c r="M14" s="105" t="s">
        <v>85</v>
      </c>
      <c r="N14" s="37"/>
      <c r="O14" s="2">
        <v>24.71</v>
      </c>
      <c r="P14" s="2"/>
      <c r="Q14" s="2">
        <v>12</v>
      </c>
      <c r="R14" s="2"/>
      <c r="S14" s="2"/>
    </row>
    <row r="15" spans="5:19" x14ac:dyDescent="0.25">
      <c r="G15" s="2"/>
      <c r="H15" s="2"/>
      <c r="I15" s="2"/>
      <c r="J15" s="2"/>
      <c r="K15" s="2"/>
      <c r="L15" s="2"/>
      <c r="M15" s="37"/>
      <c r="N15" s="37"/>
      <c r="O15" s="2"/>
      <c r="P15" s="2"/>
      <c r="Q15" s="2"/>
      <c r="R15" s="2"/>
      <c r="S15" s="2"/>
    </row>
    <row r="16" spans="5:19" x14ac:dyDescent="0.25">
      <c r="G16" s="2">
        <v>14.66</v>
      </c>
      <c r="H16" s="2"/>
      <c r="I16" s="2"/>
      <c r="J16" s="2"/>
      <c r="K16" s="2"/>
      <c r="L16" s="2"/>
      <c r="M16" s="37"/>
      <c r="N16" s="37"/>
      <c r="O16" s="2">
        <v>24.82</v>
      </c>
      <c r="P16" s="2"/>
      <c r="Q16" s="2"/>
      <c r="R16" s="2"/>
      <c r="S16" s="2"/>
    </row>
    <row r="17" spans="7:20" x14ac:dyDescent="0.25">
      <c r="G17" s="2"/>
      <c r="H17" s="2"/>
      <c r="I17" s="2"/>
      <c r="J17" s="2"/>
      <c r="K17" s="2"/>
      <c r="L17" s="2"/>
      <c r="M17" s="37"/>
      <c r="N17" s="37"/>
      <c r="O17" s="2"/>
      <c r="P17" s="2"/>
      <c r="Q17" s="2"/>
      <c r="R17" s="2"/>
      <c r="S17" s="2"/>
    </row>
    <row r="18" spans="7:20" x14ac:dyDescent="0.25">
      <c r="G18" s="2">
        <v>46.95</v>
      </c>
      <c r="H18" s="2"/>
      <c r="I18" s="2"/>
      <c r="J18" s="2"/>
      <c r="K18" s="2"/>
      <c r="L18" s="2"/>
      <c r="M18" s="37"/>
      <c r="N18" s="37"/>
      <c r="O18" s="2"/>
      <c r="P18" s="2"/>
      <c r="Q18" s="2"/>
      <c r="R18" s="2"/>
      <c r="S18" s="2"/>
    </row>
    <row r="19" spans="7:20" x14ac:dyDescent="0.25">
      <c r="G19" s="2"/>
      <c r="H19" s="2"/>
      <c r="I19" s="2"/>
      <c r="J19" s="2"/>
      <c r="K19" s="2"/>
      <c r="L19" s="2"/>
      <c r="M19" s="37"/>
      <c r="N19" s="37"/>
      <c r="O19" s="2"/>
      <c r="P19" s="2"/>
      <c r="Q19" s="2"/>
      <c r="R19" s="2"/>
      <c r="S19" s="2"/>
    </row>
    <row r="20" spans="7:20" x14ac:dyDescent="0.25">
      <c r="G20" s="2"/>
      <c r="H20" s="2"/>
      <c r="I20" s="2"/>
      <c r="J20" s="2"/>
      <c r="K20" s="2"/>
      <c r="L20" s="2"/>
      <c r="M20" s="37"/>
      <c r="N20" s="37"/>
      <c r="O20" s="2"/>
      <c r="P20" s="2"/>
      <c r="Q20" s="2"/>
      <c r="R20" s="2"/>
      <c r="S20" s="2"/>
    </row>
    <row r="21" spans="7:20" x14ac:dyDescent="0.25">
      <c r="G21" s="2">
        <f>SUM(G14:G18)</f>
        <v>86.95</v>
      </c>
      <c r="H21" s="2"/>
      <c r="I21" s="104">
        <f>+G21*12</f>
        <v>1043.4000000000001</v>
      </c>
      <c r="J21" s="2"/>
      <c r="K21" s="2"/>
      <c r="L21" s="2"/>
      <c r="M21" s="37"/>
      <c r="N21" s="37"/>
      <c r="O21" s="2">
        <f>SUM(O14:O18)</f>
        <v>49.53</v>
      </c>
      <c r="P21" s="2"/>
      <c r="Q21" s="104">
        <f>+O21*13</f>
        <v>643.89</v>
      </c>
      <c r="R21" s="2"/>
      <c r="S21" s="2"/>
      <c r="T21" s="106">
        <f>+Q21+I21</f>
        <v>1687.29</v>
      </c>
    </row>
    <row r="22" spans="7:20" x14ac:dyDescent="0.25"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7:20" x14ac:dyDescent="0.25"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7:20" x14ac:dyDescent="0.25"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7:20" x14ac:dyDescent="0.25"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7:20" x14ac:dyDescent="0.25"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7:20" x14ac:dyDescent="0.25"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7:20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</vt:i4>
      </vt:variant>
    </vt:vector>
  </HeadingPairs>
  <TitlesOfParts>
    <vt:vector size="8" baseType="lpstr">
      <vt:lpstr>Foglio1</vt:lpstr>
      <vt:lpstr>Foglio2</vt:lpstr>
      <vt:lpstr>Foglio3</vt:lpstr>
      <vt:lpstr>Foglio4</vt:lpstr>
      <vt:lpstr>Foglio5</vt:lpstr>
      <vt:lpstr>Foglio6</vt:lpstr>
      <vt:lpstr>Foglio7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vincenzo.giannotti</dc:creator>
  <cp:lastModifiedBy>Hewlett-Packard Company</cp:lastModifiedBy>
  <cp:lastPrinted>2021-01-04T09:42:27Z</cp:lastPrinted>
  <dcterms:created xsi:type="dcterms:W3CDTF">2019-05-08T07:12:17Z</dcterms:created>
  <dcterms:modified xsi:type="dcterms:W3CDTF">2021-01-05T10:54:33Z</dcterms:modified>
</cp:coreProperties>
</file>