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76" windowHeight="7152" tabRatio="922" activeTab="5"/>
  </bookViews>
  <sheets>
    <sheet name="T1" sheetId="41" r:id="rId1"/>
    <sheet name="T2" sheetId="42" r:id="rId2"/>
    <sheet name="T3" sheetId="43" r:id="rId3"/>
    <sheet name="ENTRATE CORRENTI" sheetId="40" r:id="rId4"/>
    <sheet name="SPESA DI PERSONALE" sheetId="44" r:id="rId5"/>
    <sheet name="CALCOLO" sheetId="39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39"/>
  <c r="E4" l="1"/>
  <c r="E10" l="1"/>
  <c r="D5" i="40" l="1"/>
  <c r="C5"/>
  <c r="B5"/>
  <c r="E9" i="39"/>
  <c r="E11" s="1"/>
  <c r="C7" i="40" l="1"/>
  <c r="D7"/>
  <c r="B7"/>
  <c r="F5"/>
  <c r="F6"/>
  <c r="F4"/>
  <c r="E5"/>
  <c r="E6"/>
  <c r="E4"/>
  <c r="F7" l="1"/>
  <c r="F10" s="1"/>
  <c r="E14" i="39" s="1"/>
  <c r="E22" s="1"/>
  <c r="E7" i="40"/>
  <c r="E31" i="39" l="1"/>
  <c r="E37" s="1"/>
  <c r="E39" s="1"/>
  <c r="E24"/>
  <c r="E27"/>
  <c r="E29" s="1"/>
  <c r="F29" s="1"/>
  <c r="E23"/>
  <c r="E16"/>
  <c r="F37" l="1"/>
</calcChain>
</file>

<file path=xl/sharedStrings.xml><?xml version="1.0" encoding="utf-8"?>
<sst xmlns="http://schemas.openxmlformats.org/spreadsheetml/2006/main" count="282" uniqueCount="157">
  <si>
    <t xml:space="preserve"> </t>
  </si>
  <si>
    <t>TOTALE</t>
  </si>
  <si>
    <t>TOTALI</t>
  </si>
  <si>
    <t>( - )</t>
  </si>
  <si>
    <t>IRAP</t>
  </si>
  <si>
    <t>Determinazione della MEDIA delle Entrate correnti al netto del FCDE</t>
  </si>
  <si>
    <t>ANNO 2017</t>
  </si>
  <si>
    <t>ANNO 2018</t>
  </si>
  <si>
    <t>TITOLO I</t>
  </si>
  <si>
    <t>TITOLO II</t>
  </si>
  <si>
    <t>TITOLO III</t>
  </si>
  <si>
    <t>MEDIA</t>
  </si>
  <si>
    <t xml:space="preserve">ENTRATE </t>
  </si>
  <si>
    <t>NETTO QUOTA ENTRATE CORRENTI</t>
  </si>
  <si>
    <t>Valori soglia di massima spesa di personale T1 - Fasce demografiche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</si>
  <si>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</si>
  <si>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</si>
  <si>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</si>
  <si>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</si>
  <si>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</si>
  <si>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</si>
  <si>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</si>
  <si>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</si>
  <si>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</si>
  <si>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Comuni con meno di 1.000 abitanti</t>
  </si>
  <si>
    <t>Comuni da 1.000 a 1.999 abitanti</t>
  </si>
  <si>
    <t>Comuni da 2.000 a 2.999 abitanti</t>
  </si>
  <si>
    <t>Comuni da 3.000 a 4.999 abitanti</t>
  </si>
  <si>
    <t>Comuni da 5.000 a 9.999 abitanti</t>
  </si>
  <si>
    <t>Comuni da 10.000 a 59.999 abitanti</t>
  </si>
  <si>
    <t>Comuni da 60.000 a249.999 abitanti</t>
  </si>
  <si>
    <t>Comuni da 250.000 a  1.499.999 abitanti</t>
  </si>
  <si>
    <t xml:space="preserve">Comuni con 1.500.000 di abitanti e oltre  </t>
  </si>
  <si>
    <t>FASCE</t>
  </si>
  <si>
    <t>VALORE SOGLIA</t>
  </si>
  <si>
    <t>Percentuali massime annuali di incremento del eprsonalein servizio  T2</t>
  </si>
  <si>
    <t>VALORI %</t>
  </si>
  <si>
    <t>Individuazione dei valori soglia di rientro della maggiore spese di personale T3</t>
  </si>
  <si>
    <t>Utilizzo quote cessazioni non utilizzate quinquennio precedente (NO  INCREMENTO MASSIMO PREVISTO DALLA TABELLA 2) nel limite max Tabella 1</t>
  </si>
  <si>
    <t>POPOLAZIONE: RIFERIMENTO AL 31/12 DEL PENULTIMO ANNO PRECEENTE - (2018)</t>
  </si>
  <si>
    <t xml:space="preserve">Spesa di personale </t>
  </si>
  <si>
    <t>FONTE</t>
  </si>
  <si>
    <t>art.2, co.1, lett.a)</t>
  </si>
  <si>
    <t>art.2, co.1, lett.b)</t>
  </si>
  <si>
    <t>RAPPORTO % TRA SPESA PERSONALE E MEDIA ENTRATE CORRENTI AL NETTO FCDE (C= A/B %)</t>
  </si>
  <si>
    <t>art.4, co.1</t>
  </si>
  <si>
    <t>art.4, co.1, tab.1</t>
  </si>
  <si>
    <t>art.4, co.2</t>
  </si>
  <si>
    <t>art.5, co.1, tab.2</t>
  </si>
  <si>
    <t>art.5, co.2</t>
  </si>
  <si>
    <t>*</t>
  </si>
  <si>
    <t>COMPONENTI CONSIDERATE PER LA DETERMINAZIONE DELLA SPESA DI PERSONALE</t>
  </si>
  <si>
    <t>VERIFICA DI COERENZA</t>
  </si>
  <si>
    <t>FACOLTA' ASSUNZIONALI RESIDUE ULTIMI 5 ANNI</t>
  </si>
  <si>
    <t>SONO CELLE ALL'INTERNO DELLE QUALI DEVONO ESSERE INSERITI VALORI O PARAMETRI</t>
  </si>
  <si>
    <t xml:space="preserve">INCREMENTO MASSIMO SPESA PERSONALE IN SEDE DI PRIMA APPLICAZIONE (G = A x F) </t>
  </si>
  <si>
    <r>
      <t>LIMITE SPESA PERSONALE ANNO 2020 + FACOLTA' ASSUNZIONALI RESIDUE                                                               SE "</t>
    </r>
    <r>
      <rPr>
        <b/>
        <sz val="16"/>
        <color rgb="FFFF0000"/>
        <rFont val="Times New Roman"/>
        <family val="1"/>
      </rPr>
      <t>OK</t>
    </r>
    <r>
      <rPr>
        <b/>
        <sz val="11"/>
        <rFont val="Times New Roman"/>
        <family val="1"/>
      </rPr>
      <t>" LE FACOLTA' ASSUNZIONALI RESIDUE SONO TOTALMENTE SPENDIBILI                                                   SE "</t>
    </r>
    <r>
      <rPr>
        <b/>
        <sz val="16"/>
        <color rgb="FFFF0000"/>
        <rFont val="Times New Roman"/>
        <family val="1"/>
      </rPr>
      <t>ALT</t>
    </r>
    <r>
      <rPr>
        <b/>
        <sz val="11"/>
        <rFont val="Times New Roman"/>
        <family val="1"/>
      </rPr>
      <t>" LE FACOLTA' ASSUNZIONALI RESIDUE SPENDIBILI SONO PARI AL DATO IN CELLA F.A.R.S.</t>
    </r>
  </si>
  <si>
    <t>FACOLTA' ASSUNZIONALI RESIDUE SPENDIBILI IN CASO DI "ALT"</t>
  </si>
  <si>
    <r>
      <rPr>
        <b/>
        <sz val="20"/>
        <color theme="0"/>
        <rFont val="Times New Roman"/>
        <family val="1"/>
      </rPr>
      <t xml:space="preserve">MASSIMA SPESA PERSONALE CONSENTITA </t>
    </r>
    <r>
      <rPr>
        <b/>
        <sz val="11"/>
        <color theme="0"/>
        <rFont val="Times New Roman"/>
        <family val="1"/>
      </rPr>
      <t xml:space="preserve">
(MEDIA ENTRATE CORRENTI AL NETTO FCDE X VALORE SOGLIA - B x D)</t>
    </r>
  </si>
  <si>
    <r>
      <rPr>
        <b/>
        <sz val="14"/>
        <rFont val="Times New Roman"/>
        <family val="1"/>
      </rPr>
      <t>[B]</t>
    </r>
    <r>
      <rPr>
        <b/>
        <sz val="12"/>
        <rFont val="Times New Roman"/>
        <family val="1"/>
      </rPr>
      <t xml:space="preserve"> MEDIA ENTRATE CORRENTI AL NETTO FCDE Ultimi tre anni - Rendiconto di gestione approvati</t>
    </r>
  </si>
  <si>
    <t>FASCIA DEMOGRAFICA DI RIFERIMENTO - ART. 4 T.1</t>
  </si>
  <si>
    <t>[D] VALORE SOGLIA PREVISTO PER FASCIA DEMOGRAFICA T.1 ART. 4 DEL DM</t>
  </si>
  <si>
    <t>[F] % MASSIMA CONSENTITA DI INCREMENTO TABELLA T.2 (1° ANNO)</t>
  </si>
  <si>
    <r>
      <t>SE "</t>
    </r>
    <r>
      <rPr>
        <b/>
        <sz val="16"/>
        <color rgb="FFFF0000"/>
        <rFont val="Times New Roman"/>
        <family val="1"/>
      </rPr>
      <t>OK</t>
    </r>
    <r>
      <rPr>
        <b/>
        <sz val="11"/>
        <rFont val="Times New Roman"/>
        <family val="1"/>
      </rPr>
      <t>" LA SPESA DI PERSONALE ANNO 2020 COMPRENSIVA DELL'INCREMENTO IN SEDE DI PRIMA APPLICAZIONE RISULTA INFERIORE ALLA MASSIMA SPESA PERSONALE CONSENTITA                                                                   SE "</t>
    </r>
    <r>
      <rPr>
        <b/>
        <sz val="16"/>
        <color rgb="FFFF0000"/>
        <rFont val="Times New Roman"/>
        <family val="1"/>
      </rPr>
      <t>ALT</t>
    </r>
    <r>
      <rPr>
        <b/>
        <sz val="11"/>
        <rFont val="Times New Roman"/>
        <family val="1"/>
      </rPr>
      <t>" LA SPESA DI PERSONALE ANNO 2020 COMPRENSIVA DELL'INCREMENTO IN SEDE DI PRIMA APPLICAZIONE RISULTA SUPERIORE ALLA MASSIMA SPESA PERSONALE CONSENTITA</t>
    </r>
  </si>
  <si>
    <t>LIMITE SPESA Art.1, comma 557-quater o 562</t>
  </si>
  <si>
    <t>COMPONENTI SPESA PERSONALE CONTABILIZZATE NELLE SPESE CORRENTI</t>
  </si>
  <si>
    <t>Redditi dal lavoro dipendente</t>
  </si>
  <si>
    <t>U.1.01.00.00.000</t>
  </si>
  <si>
    <t>U1.03.02.12.001</t>
  </si>
  <si>
    <t>Acquisto di servizi da agenzie di lavoro interinale</t>
  </si>
  <si>
    <t>Quota LSU in carico all'ente</t>
  </si>
  <si>
    <t>U.1.03.02.12.002</t>
  </si>
  <si>
    <t>Collaborazioni coordinate e a progetto</t>
  </si>
  <si>
    <t>U1.03.02.12.003</t>
  </si>
  <si>
    <t>Altre forme di lavoro flessibile n.a.c.</t>
  </si>
  <si>
    <t>U1.03.02.12.999</t>
  </si>
  <si>
    <t>U</t>
  </si>
  <si>
    <t>V</t>
  </si>
  <si>
    <t>U.1.03.02.12.001</t>
  </si>
  <si>
    <t>U.1.03.02.12.003</t>
  </si>
  <si>
    <t>U.1.03.02.12.999</t>
  </si>
  <si>
    <t>II</t>
  </si>
  <si>
    <t>Redditi da lavoro dipendente</t>
  </si>
  <si>
    <t>III</t>
  </si>
  <si>
    <t>Retribuzioni lorde</t>
  </si>
  <si>
    <t>U.1.01.01.00.000</t>
  </si>
  <si>
    <t>IV</t>
  </si>
  <si>
    <t>Retribuzioni in denaro</t>
  </si>
  <si>
    <t>U.1.01.01.01.000</t>
  </si>
  <si>
    <t>Arretrati per anni precedenti corrisposti al personale a tempo indeterminato</t>
  </si>
  <si>
    <t>U.1.01.01.01.001</t>
  </si>
  <si>
    <t>Voci stipendiali corrisposte al personale a tempo indeterminato</t>
  </si>
  <si>
    <t>U.1.01.01.01.002</t>
  </si>
  <si>
    <t>Straordinario per il personale a tempo indeterminato</t>
  </si>
  <si>
    <t>U.1.01.01.01.003</t>
  </si>
  <si>
    <t>Indennità ed altri compensi, esclusi i rimborsi spesa per missione, corrisposti al personale a tempo indeterminato</t>
  </si>
  <si>
    <t>U.1.01.01.01.004</t>
  </si>
  <si>
    <t>Arretrati per anni precedenti corrisposti al personale a tempo determinato</t>
  </si>
  <si>
    <t>U.1.01.01.01.005</t>
  </si>
  <si>
    <t>Voci stipendiali corrisposte al personale a tempo determinato</t>
  </si>
  <si>
    <t>U.1.01.01.01.006</t>
  </si>
  <si>
    <t>Straordinario per il personale a tempo determinato</t>
  </si>
  <si>
    <t>U.1.01.01.01.007</t>
  </si>
  <si>
    <t>Indennità ed altri compensi, esclusi i rimborsi spesa documentati per missione, corrisposti al personale a tempo determinato</t>
  </si>
  <si>
    <t>U.1.01.01.01.008</t>
  </si>
  <si>
    <t>Assegni di ricerca</t>
  </si>
  <si>
    <t>U.1.01.01.01.009</t>
  </si>
  <si>
    <t>Altre spese per il personale</t>
  </si>
  <si>
    <t>U.1.01.01.02.000</t>
  </si>
  <si>
    <t>Contributi per asili nido e strutture sportive, ricreative o di vacanza messe a disposizione dei lavoratori dipendenti e delle loro famiglie e altre spese per il benessere del personale</t>
  </si>
  <si>
    <t>U.1.01.01.02.001</t>
  </si>
  <si>
    <t>Buoni pasto</t>
  </si>
  <si>
    <t>U.1.01.01.02.002</t>
  </si>
  <si>
    <t>Altre spese per il personale n.a.c.</t>
  </si>
  <si>
    <t>U.1.01.01.02.999</t>
  </si>
  <si>
    <t>Contributi sociali a carico dell'ente</t>
  </si>
  <si>
    <t>U.1.01.02.00.000</t>
  </si>
  <si>
    <t>Contributi sociali effettivi a carico dell'ente</t>
  </si>
  <si>
    <t>U.1.01.02.01.000</t>
  </si>
  <si>
    <t>Contributi obbligatori per il personale</t>
  </si>
  <si>
    <t>U.1.01.02.01.001</t>
  </si>
  <si>
    <t xml:space="preserve">Contributi previdenza complementare </t>
  </si>
  <si>
    <t>U.1.01.02.01.002</t>
  </si>
  <si>
    <t>Contributi per indennità di fine rapporto</t>
  </si>
  <si>
    <t>U.1.01.02.01.003</t>
  </si>
  <si>
    <t>Altri contributi sociali effettivi n.a.c.</t>
  </si>
  <si>
    <t>U.1.01.02.01.999</t>
  </si>
  <si>
    <t>Contributi sociali figurativi</t>
  </si>
  <si>
    <t>U.1.01.02.02.000</t>
  </si>
  <si>
    <t>Assegni familiari</t>
  </si>
  <si>
    <t>U.1.01.02.02.001</t>
  </si>
  <si>
    <t>Equo indennizzo</t>
  </si>
  <si>
    <t>U.1.01.02.02.002</t>
  </si>
  <si>
    <t>Indennità di fine servizio erogata direttamente dal datore di lavoro</t>
  </si>
  <si>
    <t>U.1.01.02.02.003</t>
  </si>
  <si>
    <t>Oneri per il personale in quiescenza: pensioni, pensioni integrative e altro</t>
  </si>
  <si>
    <t>U.1.01.02.02.004</t>
  </si>
  <si>
    <t>Arretrati per oneri per il personale in quiescenza: pensioni, pensioni integrative e altro</t>
  </si>
  <si>
    <t>U.1.01.02.02.005</t>
  </si>
  <si>
    <t>Altri contributi figurativi erogati direttamente al proprio personale</t>
  </si>
  <si>
    <t>U.1.01.02.02.999</t>
  </si>
  <si>
    <t>Acquisto di beni e servizi</t>
  </si>
  <si>
    <t>U.1.03.00.00.000</t>
  </si>
  <si>
    <t>Lavoro flessibile, quota LSU e acquisto di servizi da agenzie di lavoro interinale</t>
  </si>
  <si>
    <t>U.1.03.02.12.000</t>
  </si>
  <si>
    <t>B</t>
  </si>
  <si>
    <t>[A] TOTALE SPESA DI PERSONALE - Ultimo rendiconto di gestione approvato (2019)</t>
  </si>
  <si>
    <t>ANNO 2019</t>
  </si>
  <si>
    <t>SPESA PERSONALE TEORICA CONSENTITA RISPETTO AL 2019</t>
  </si>
  <si>
    <t>INCREMENTO SPESA DI PERSONALE ANNO 2020 VS ANNO 2019</t>
  </si>
  <si>
    <t>problema</t>
  </si>
  <si>
    <t>vedi delibera g.c. 72 28/11/2019</t>
  </si>
  <si>
    <t>341483,17-22280,18=319202,99 spesa personale 2019 (al netto irap)</t>
  </si>
  <si>
    <t>FCDE ULTIMO ANNO CONSIDERATO (ANNO 2019 BILANCIO DI PREVISIONE ASSESTATO)</t>
  </si>
  <si>
    <t>Determinazione delle facoltà assunzionali (2021)</t>
  </si>
  <si>
    <t>PREVISIONE 2021</t>
  </si>
  <si>
    <t>TOTALE PREVISIONE SPESA DI PERSONALE AL NETTO DELL'IRAP - ANNO 2021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</si>
</sst>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\-??_-;_-@_-"/>
  </numFmts>
  <fonts count="32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8"/>
      <color rgb="FFFF0000"/>
      <name val="Times New Roman"/>
      <family val="1"/>
    </font>
    <font>
      <sz val="2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b/>
      <sz val="9"/>
      <name val="Times New Roman"/>
      <family val="1"/>
    </font>
    <font>
      <b/>
      <sz val="24"/>
      <color rgb="FFFF0000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1"/>
      <color theme="0"/>
      <name val="Times New Roman"/>
      <family val="1"/>
    </font>
    <font>
      <b/>
      <sz val="24"/>
      <color theme="0"/>
      <name val="Times New Roman"/>
      <family val="1"/>
    </font>
    <font>
      <b/>
      <sz val="18"/>
      <color theme="0"/>
      <name val="Times New Roman"/>
      <family val="1"/>
    </font>
    <font>
      <b/>
      <sz val="20"/>
      <color theme="0"/>
      <name val="Times New Roman"/>
      <family val="1"/>
    </font>
    <font>
      <b/>
      <sz val="13"/>
      <color theme="0"/>
      <name val="Times New Roman"/>
      <family val="1"/>
    </font>
    <font>
      <sz val="11"/>
      <name val="Times New Roman"/>
      <family val="1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10.5"/>
      <color indexed="8"/>
      <name val="Calibri"/>
      <family val="2"/>
    </font>
    <font>
      <b/>
      <sz val="10.5"/>
      <color theme="1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ill="0" applyBorder="0" applyAlignment="0" applyProtection="0"/>
  </cellStyleXfs>
  <cellXfs count="1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43" fontId="2" fillId="0" borderId="1" xfId="2" applyFont="1" applyBorder="1" applyAlignment="1">
      <alignment horizontal="right" vertical="center" wrapText="1"/>
    </xf>
    <xf numFmtId="43" fontId="2" fillId="0" borderId="1" xfId="2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10" fontId="12" fillId="0" borderId="1" xfId="3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11" fillId="8" borderId="1" xfId="0" applyNumberFormat="1" applyFont="1" applyFill="1" applyBorder="1" applyAlignment="1" applyProtection="1">
      <alignment horizontal="center" vertical="center"/>
      <protection locked="0"/>
    </xf>
    <xf numFmtId="4" fontId="19" fillId="14" borderId="1" xfId="0" applyNumberFormat="1" applyFont="1" applyFill="1" applyBorder="1" applyAlignment="1" applyProtection="1">
      <alignment horizontal="center" vertical="center"/>
      <protection locked="0"/>
    </xf>
    <xf numFmtId="4" fontId="20" fillId="10" borderId="1" xfId="0" applyNumberFormat="1" applyFont="1" applyFill="1" applyBorder="1" applyAlignment="1" applyProtection="1">
      <alignment horizontal="center" vertical="center"/>
      <protection locked="0"/>
    </xf>
    <xf numFmtId="4" fontId="12" fillId="13" borderId="1" xfId="0" applyNumberFormat="1" applyFont="1" applyFill="1" applyBorder="1" applyAlignment="1" applyProtection="1">
      <alignment horizontal="center" vertical="center"/>
      <protection locked="0"/>
    </xf>
    <xf numFmtId="4" fontId="12" fillId="12" borderId="1" xfId="0" applyNumberFormat="1" applyFont="1" applyFill="1" applyBorder="1" applyAlignment="1" applyProtection="1">
      <alignment horizontal="center" vertical="center"/>
      <protection locked="0"/>
    </xf>
    <xf numFmtId="4" fontId="11" fillId="9" borderId="1" xfId="0" applyNumberFormat="1" applyFont="1" applyFill="1" applyBorder="1" applyAlignment="1" applyProtection="1">
      <alignment horizontal="center" vertical="center"/>
      <protection locked="0"/>
    </xf>
    <xf numFmtId="4" fontId="11" fillId="6" borderId="1" xfId="0" applyNumberFormat="1" applyFont="1" applyFill="1" applyBorder="1" applyAlignment="1" applyProtection="1">
      <alignment horizontal="center" vertical="center"/>
      <protection locked="0"/>
    </xf>
    <xf numFmtId="4" fontId="9" fillId="15" borderId="1" xfId="0" applyNumberFormat="1" applyFont="1" applyFill="1" applyBorder="1" applyAlignment="1" applyProtection="1">
      <alignment horizontal="center" vertical="center"/>
      <protection locked="0"/>
    </xf>
    <xf numFmtId="4" fontId="11" fillId="5" borderId="1" xfId="0" applyNumberFormat="1" applyFont="1" applyFill="1" applyBorder="1" applyAlignment="1" applyProtection="1">
      <alignment horizontal="center" vertical="center"/>
      <protection locked="0"/>
    </xf>
    <xf numFmtId="4" fontId="11" fillId="15" borderId="1" xfId="0" applyNumberFormat="1" applyFont="1" applyFill="1" applyBorder="1" applyAlignment="1" applyProtection="1">
      <alignment horizontal="center" vertical="center"/>
      <protection locked="0"/>
    </xf>
    <xf numFmtId="10" fontId="11" fillId="12" borderId="1" xfId="3" applyNumberFormat="1" applyFont="1" applyFill="1" applyBorder="1" applyAlignment="1" applyProtection="1">
      <alignment horizontal="center" vertical="center"/>
      <protection locked="0"/>
    </xf>
    <xf numFmtId="10" fontId="15" fillId="11" borderId="1" xfId="3" applyNumberFormat="1" applyFont="1" applyFill="1" applyBorder="1" applyAlignment="1" applyProtection="1">
      <alignment horizontal="center" vertical="center" wrapText="1"/>
      <protection locked="0"/>
    </xf>
    <xf numFmtId="10" fontId="12" fillId="11" borderId="1" xfId="3" applyNumberFormat="1" applyFont="1" applyFill="1" applyBorder="1" applyAlignment="1" applyProtection="1">
      <alignment horizontal="center" vertical="center"/>
      <protection locked="0"/>
    </xf>
    <xf numFmtId="4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Fill="1"/>
    <xf numFmtId="4" fontId="4" fillId="0" borderId="0" xfId="0" applyNumberFormat="1" applyFont="1"/>
    <xf numFmtId="0" fontId="10" fillId="16" borderId="1" xfId="0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3" fontId="3" fillId="8" borderId="1" xfId="2" applyFont="1" applyFill="1" applyBorder="1" applyAlignment="1">
      <alignment horizontal="right" vertical="center" wrapText="1"/>
    </xf>
    <xf numFmtId="43" fontId="2" fillId="8" borderId="1" xfId="2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28" fillId="18" borderId="1" xfId="0" applyFont="1" applyFill="1" applyBorder="1" applyAlignment="1">
      <alignment horizontal="center" vertical="top"/>
    </xf>
    <xf numFmtId="0" fontId="29" fillId="18" borderId="1" xfId="0" applyFont="1" applyFill="1" applyBorder="1" applyAlignment="1">
      <alignment horizontal="left" vertical="top" indent="1"/>
    </xf>
    <xf numFmtId="0" fontId="30" fillId="0" borderId="1" xfId="0" applyFont="1" applyFill="1" applyBorder="1" applyAlignment="1">
      <alignment horizontal="center" vertical="top"/>
    </xf>
    <xf numFmtId="0" fontId="31" fillId="0" borderId="1" xfId="0" applyFont="1" applyBorder="1" applyAlignment="1">
      <alignment horizontal="left" vertical="top" wrapText="1" indent="2"/>
    </xf>
    <xf numFmtId="0" fontId="24" fillId="0" borderId="1" xfId="0" applyFont="1" applyFill="1" applyBorder="1" applyAlignment="1">
      <alignment horizontal="center" vertical="top"/>
    </xf>
    <xf numFmtId="0" fontId="25" fillId="0" borderId="1" xfId="0" applyFont="1" applyBorder="1" applyAlignment="1">
      <alignment horizontal="left" vertical="top" wrapText="1" indent="4"/>
    </xf>
    <xf numFmtId="0" fontId="25" fillId="0" borderId="1" xfId="0" applyFont="1" applyFill="1" applyBorder="1" applyAlignment="1">
      <alignment horizontal="left" vertical="top" wrapText="1" indent="4"/>
    </xf>
    <xf numFmtId="0" fontId="31" fillId="0" borderId="1" xfId="0" applyFont="1" applyFill="1" applyBorder="1" applyAlignment="1">
      <alignment horizontal="left" vertical="top" wrapText="1" indent="2"/>
    </xf>
    <xf numFmtId="0" fontId="24" fillId="0" borderId="1" xfId="0" applyFont="1" applyBorder="1" applyAlignment="1">
      <alignment horizontal="center" vertical="top"/>
    </xf>
    <xf numFmtId="0" fontId="31" fillId="0" borderId="1" xfId="0" applyFont="1" applyFill="1" applyBorder="1" applyAlignment="1">
      <alignment horizontal="left" wrapText="1" indent="2"/>
    </xf>
    <xf numFmtId="0" fontId="26" fillId="17" borderId="8" xfId="0" applyFont="1" applyFill="1" applyBorder="1" applyAlignment="1">
      <alignment horizontal="center" vertical="top"/>
    </xf>
    <xf numFmtId="0" fontId="26" fillId="17" borderId="9" xfId="0" applyFont="1" applyFill="1" applyBorder="1" applyAlignment="1">
      <alignment horizontal="center" vertical="top"/>
    </xf>
    <xf numFmtId="0" fontId="27" fillId="17" borderId="9" xfId="0" applyFont="1" applyFill="1" applyBorder="1" applyAlignment="1">
      <alignment vertical="top"/>
    </xf>
    <xf numFmtId="0" fontId="26" fillId="17" borderId="10" xfId="0" applyFont="1" applyFill="1" applyBorder="1" applyAlignment="1">
      <alignment horizontal="right" vertical="top"/>
    </xf>
    <xf numFmtId="0" fontId="28" fillId="18" borderId="11" xfId="0" applyFont="1" applyFill="1" applyBorder="1" applyAlignment="1">
      <alignment horizontal="center" vertical="top"/>
    </xf>
    <xf numFmtId="0" fontId="28" fillId="18" borderId="12" xfId="0" applyFont="1" applyFill="1" applyBorder="1" applyAlignment="1">
      <alignment horizontal="right" vertical="top"/>
    </xf>
    <xf numFmtId="0" fontId="30" fillId="0" borderId="11" xfId="0" applyFont="1" applyFill="1" applyBorder="1" applyAlignment="1">
      <alignment horizontal="center" vertical="top"/>
    </xf>
    <xf numFmtId="0" fontId="30" fillId="0" borderId="12" xfId="0" applyFont="1" applyFill="1" applyBorder="1" applyAlignment="1">
      <alignment horizontal="right" vertical="top"/>
    </xf>
    <xf numFmtId="0" fontId="24" fillId="0" borderId="11" xfId="0" applyFont="1" applyFill="1" applyBorder="1" applyAlignment="1">
      <alignment horizontal="center" vertical="top"/>
    </xf>
    <xf numFmtId="0" fontId="24" fillId="0" borderId="12" xfId="0" applyFont="1" applyFill="1" applyBorder="1" applyAlignment="1">
      <alignment horizontal="right" vertical="top"/>
    </xf>
    <xf numFmtId="0" fontId="24" fillId="0" borderId="11" xfId="0" applyFont="1" applyBorder="1" applyAlignment="1">
      <alignment horizontal="center" vertical="top"/>
    </xf>
    <xf numFmtId="0" fontId="24" fillId="0" borderId="12" xfId="0" applyFont="1" applyBorder="1" applyAlignment="1">
      <alignment horizontal="right" vertical="top"/>
    </xf>
    <xf numFmtId="0" fontId="24" fillId="0" borderId="13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left" vertical="top" wrapText="1" indent="4"/>
    </xf>
    <xf numFmtId="0" fontId="24" fillId="0" borderId="15" xfId="0" applyFont="1" applyFill="1" applyBorder="1" applyAlignment="1">
      <alignment horizontal="right" vertical="top"/>
    </xf>
    <xf numFmtId="0" fontId="26" fillId="17" borderId="16" xfId="0" applyFont="1" applyFill="1" applyBorder="1" applyAlignment="1">
      <alignment horizontal="center" vertical="top"/>
    </xf>
    <xf numFmtId="0" fontId="26" fillId="17" borderId="17" xfId="0" applyFont="1" applyFill="1" applyBorder="1" applyAlignment="1">
      <alignment horizontal="center" vertical="top"/>
    </xf>
    <xf numFmtId="0" fontId="27" fillId="17" borderId="17" xfId="0" applyFont="1" applyFill="1" applyBorder="1" applyAlignment="1">
      <alignment vertical="top"/>
    </xf>
    <xf numFmtId="0" fontId="26" fillId="17" borderId="18" xfId="0" applyFont="1" applyFill="1" applyBorder="1" applyAlignment="1">
      <alignment horizontal="right" vertical="top"/>
    </xf>
    <xf numFmtId="0" fontId="24" fillId="0" borderId="13" xfId="0" applyFont="1" applyBorder="1" applyAlignment="1">
      <alignment horizontal="center" vertical="top"/>
    </xf>
    <xf numFmtId="0" fontId="24" fillId="0" borderId="14" xfId="0" applyFont="1" applyBorder="1" applyAlignment="1">
      <alignment horizontal="center" vertical="top"/>
    </xf>
    <xf numFmtId="0" fontId="25" fillId="0" borderId="14" xfId="0" applyFont="1" applyBorder="1" applyAlignment="1">
      <alignment horizontal="left" vertical="top" wrapText="1" indent="4"/>
    </xf>
    <xf numFmtId="0" fontId="24" fillId="0" borderId="15" xfId="0" applyFont="1" applyBorder="1" applyAlignment="1">
      <alignment horizontal="right" vertical="top"/>
    </xf>
    <xf numFmtId="0" fontId="16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3" fillId="8" borderId="0" xfId="0" applyFont="1" applyFill="1"/>
    <xf numFmtId="0" fontId="3" fillId="0" borderId="0" xfId="0" applyFont="1"/>
    <xf numFmtId="4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6" fillId="15" borderId="1" xfId="0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horizontal="right" vertical="center"/>
      <protection locked="0"/>
    </xf>
    <xf numFmtId="0" fontId="2" fillId="15" borderId="1" xfId="0" applyFont="1" applyFill="1" applyBorder="1" applyAlignment="1" applyProtection="1">
      <alignment horizontal="right" vertical="center"/>
      <protection locked="0"/>
    </xf>
    <xf numFmtId="0" fontId="12" fillId="5" borderId="3" xfId="0" applyFont="1" applyFill="1" applyBorder="1" applyAlignment="1" applyProtection="1">
      <alignment horizontal="right" vertical="center"/>
      <protection locked="0"/>
    </xf>
    <xf numFmtId="0" fontId="12" fillId="5" borderId="2" xfId="0" applyFont="1" applyFill="1" applyBorder="1" applyAlignment="1" applyProtection="1">
      <alignment horizontal="right" vertical="center"/>
      <protection locked="0"/>
    </xf>
    <xf numFmtId="0" fontId="12" fillId="5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9" borderId="3" xfId="0" applyFont="1" applyFill="1" applyBorder="1" applyAlignment="1" applyProtection="1">
      <alignment horizontal="right" vertical="center" wrapText="1"/>
      <protection locked="0"/>
    </xf>
    <xf numFmtId="0" fontId="6" fillId="9" borderId="2" xfId="0" applyFont="1" applyFill="1" applyBorder="1" applyAlignment="1" applyProtection="1">
      <alignment horizontal="right" vertical="center" wrapText="1"/>
      <protection locked="0"/>
    </xf>
    <xf numFmtId="0" fontId="6" fillId="9" borderId="4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6" fillId="6" borderId="3" xfId="0" applyFont="1" applyFill="1" applyBorder="1" applyAlignment="1" applyProtection="1">
      <alignment horizontal="right" vertical="center" wrapText="1"/>
      <protection locked="0"/>
    </xf>
    <xf numFmtId="0" fontId="16" fillId="6" borderId="2" xfId="0" applyFont="1" applyFill="1" applyBorder="1" applyAlignment="1" applyProtection="1">
      <alignment horizontal="right" vertical="center" wrapText="1"/>
      <protection locked="0"/>
    </xf>
    <xf numFmtId="0" fontId="16" fillId="6" borderId="4" xfId="0" applyFont="1" applyFill="1" applyBorder="1" applyAlignment="1" applyProtection="1">
      <alignment horizontal="right" vertical="center" wrapText="1"/>
      <protection locked="0"/>
    </xf>
    <xf numFmtId="0" fontId="12" fillId="13" borderId="3" xfId="0" applyFont="1" applyFill="1" applyBorder="1" applyAlignment="1" applyProtection="1">
      <alignment horizontal="right" vertical="center"/>
      <protection locked="0"/>
    </xf>
    <xf numFmtId="0" fontId="12" fillId="13" borderId="2" xfId="0" applyFont="1" applyFill="1" applyBorder="1" applyAlignment="1" applyProtection="1">
      <alignment horizontal="right" vertical="center"/>
      <protection locked="0"/>
    </xf>
    <xf numFmtId="0" fontId="12" fillId="13" borderId="4" xfId="0" applyFont="1" applyFill="1" applyBorder="1" applyAlignment="1" applyProtection="1">
      <alignment horizontal="right" vertical="center"/>
      <protection locked="0"/>
    </xf>
    <xf numFmtId="0" fontId="22" fillId="10" borderId="3" xfId="0" applyFont="1" applyFill="1" applyBorder="1" applyAlignment="1" applyProtection="1">
      <alignment horizontal="right" vertical="center" wrapText="1"/>
      <protection locked="0"/>
    </xf>
    <xf numFmtId="0" fontId="22" fillId="10" borderId="2" xfId="0" applyFont="1" applyFill="1" applyBorder="1" applyAlignment="1" applyProtection="1">
      <alignment horizontal="right" vertical="center" wrapText="1"/>
      <protection locked="0"/>
    </xf>
    <xf numFmtId="0" fontId="22" fillId="10" borderId="4" xfId="0" applyFont="1" applyFill="1" applyBorder="1" applyAlignment="1" applyProtection="1">
      <alignment horizontal="right" vertical="center" wrapText="1"/>
      <protection locked="0"/>
    </xf>
    <xf numFmtId="0" fontId="2" fillId="12" borderId="1" xfId="0" applyFont="1" applyFill="1" applyBorder="1" applyAlignment="1" applyProtection="1">
      <alignment horizontal="right" vertical="center"/>
      <protection locked="0"/>
    </xf>
    <xf numFmtId="0" fontId="12" fillId="11" borderId="1" xfId="0" applyFont="1" applyFill="1" applyBorder="1" applyAlignment="1" applyProtection="1">
      <alignment horizontal="right" vertical="center"/>
      <protection locked="0"/>
    </xf>
    <xf numFmtId="0" fontId="18" fillId="14" borderId="3" xfId="0" applyFont="1" applyFill="1" applyBorder="1" applyAlignment="1" applyProtection="1">
      <alignment horizontal="right" vertical="center" wrapText="1"/>
      <protection locked="0"/>
    </xf>
    <xf numFmtId="0" fontId="18" fillId="14" borderId="2" xfId="0" applyFont="1" applyFill="1" applyBorder="1" applyAlignment="1" applyProtection="1">
      <alignment horizontal="right" vertical="center" wrapText="1"/>
      <protection locked="0"/>
    </xf>
    <xf numFmtId="0" fontId="18" fillId="14" borderId="4" xfId="0" applyFont="1" applyFill="1" applyBorder="1" applyAlignment="1" applyProtection="1">
      <alignment horizontal="right" vertical="center" wrapText="1"/>
      <protection locked="0"/>
    </xf>
    <xf numFmtId="0" fontId="12" fillId="4" borderId="1" xfId="0" applyFont="1" applyFill="1" applyBorder="1" applyAlignment="1" applyProtection="1">
      <alignment horizontal="right" vertical="center"/>
      <protection locked="0"/>
    </xf>
    <xf numFmtId="0" fontId="14" fillId="7" borderId="3" xfId="0" applyFont="1" applyFill="1" applyBorder="1" applyAlignment="1" applyProtection="1">
      <alignment horizontal="right" vertical="center"/>
      <protection locked="0"/>
    </xf>
    <xf numFmtId="0" fontId="14" fillId="7" borderId="2" xfId="0" applyFont="1" applyFill="1" applyBorder="1" applyAlignment="1" applyProtection="1">
      <alignment horizontal="right" vertical="center"/>
      <protection locked="0"/>
    </xf>
    <xf numFmtId="0" fontId="14" fillId="7" borderId="4" xfId="0" applyFont="1" applyFill="1" applyBorder="1" applyAlignment="1" applyProtection="1">
      <alignment horizontal="right" vertical="center"/>
      <protection locked="0"/>
    </xf>
    <xf numFmtId="0" fontId="6" fillId="12" borderId="3" xfId="0" applyFont="1" applyFill="1" applyBorder="1" applyAlignment="1" applyProtection="1">
      <alignment horizontal="right" vertical="center" wrapText="1"/>
      <protection locked="0"/>
    </xf>
    <xf numFmtId="0" fontId="6" fillId="12" borderId="2" xfId="0" applyFont="1" applyFill="1" applyBorder="1" applyAlignment="1" applyProtection="1">
      <alignment horizontal="right" vertical="center" wrapText="1"/>
      <protection locked="0"/>
    </xf>
    <xf numFmtId="0" fontId="6" fillId="12" borderId="4" xfId="0" applyFont="1" applyFill="1" applyBorder="1" applyAlignment="1" applyProtection="1">
      <alignment horizontal="right" vertical="center" wrapText="1"/>
      <protection locked="0"/>
    </xf>
    <xf numFmtId="0" fontId="12" fillId="4" borderId="3" xfId="0" applyFont="1" applyFill="1" applyBorder="1" applyAlignment="1" applyProtection="1">
      <alignment horizontal="right" vertical="center"/>
      <protection locked="0"/>
    </xf>
    <xf numFmtId="0" fontId="12" fillId="4" borderId="2" xfId="0" applyFont="1" applyFill="1" applyBorder="1" applyAlignment="1" applyProtection="1">
      <alignment horizontal="right" vertical="center"/>
      <protection locked="0"/>
    </xf>
    <xf numFmtId="0" fontId="12" fillId="4" borderId="4" xfId="0" applyFont="1" applyFill="1" applyBorder="1" applyAlignment="1" applyProtection="1">
      <alignment horizontal="right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</cellXfs>
  <cellStyles count="6">
    <cellStyle name="Euro" xfId="1"/>
    <cellStyle name="Migliaia" xfId="2" builtinId="3"/>
    <cellStyle name="Migliaia 2" xfId="5"/>
    <cellStyle name="Normale" xfId="0" builtinId="0"/>
    <cellStyle name="Normale 2" xfId="4"/>
    <cellStyle name="Percentuale" xfId="3" builtinId="5"/>
  </cellStyles>
  <dxfs count="18"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BE5F1"/>
      <rgbColor rgb="00B8CCE4"/>
      <rgbColor rgb="0095B3D7"/>
      <rgbColor rgb="004F81BD"/>
      <rgbColor rgb="001F497D"/>
      <rgbColor rgb="006699FF"/>
      <rgbColor rgb="00FCD5B4"/>
      <rgbColor rgb="00D7E4B6"/>
      <rgbColor rgb="00F8F8F8"/>
      <rgbColor rgb="00EAEAEA"/>
      <rgbColor rgb="00DDDDDD"/>
      <rgbColor rgb="00FFFFCC"/>
      <rgbColor rgb="00DBEEF3"/>
      <rgbColor rgb="00B6DDE8"/>
      <rgbColor rgb="0093CDDD"/>
      <rgbColor rgb="004BACC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99FF99"/>
      <color rgb="FF66FF99"/>
      <color rgb="FFFFFFCC"/>
      <color rgb="FFFF66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opLeftCell="B7" zoomScale="160" zoomScaleNormal="160" workbookViewId="0">
      <selection activeCell="C6" sqref="C6"/>
    </sheetView>
  </sheetViews>
  <sheetFormatPr defaultColWidth="70.6640625" defaultRowHeight="28.2" customHeight="1"/>
  <cols>
    <col min="1" max="1" width="5.5546875" style="13" customWidth="1"/>
    <col min="2" max="2" width="53.6640625" style="12" customWidth="1"/>
    <col min="3" max="3" width="10.6640625" style="13" customWidth="1"/>
    <col min="4" max="16384" width="70.6640625" style="12"/>
  </cols>
  <sheetData>
    <row r="1" spans="1:4" ht="28.2" customHeight="1">
      <c r="A1" s="88" t="s">
        <v>14</v>
      </c>
      <c r="B1" s="88"/>
      <c r="D1" s="12" t="s">
        <v>39</v>
      </c>
    </row>
    <row r="2" spans="1:4" ht="28.2" customHeight="1">
      <c r="A2" s="89" t="s">
        <v>33</v>
      </c>
      <c r="B2" s="90"/>
      <c r="C2" s="16" t="s">
        <v>34</v>
      </c>
    </row>
    <row r="3" spans="1:4" ht="5.4" customHeight="1"/>
    <row r="4" spans="1:4" ht="5.4" customHeight="1"/>
    <row r="5" spans="1:4" ht="28.2" customHeight="1">
      <c r="A5" s="16" t="s">
        <v>15</v>
      </c>
      <c r="B5" s="14" t="s">
        <v>24</v>
      </c>
      <c r="C5" s="15">
        <v>0.29499999999999998</v>
      </c>
    </row>
    <row r="6" spans="1:4" ht="28.2" customHeight="1">
      <c r="A6" s="16" t="s">
        <v>16</v>
      </c>
      <c r="B6" s="14" t="s">
        <v>25</v>
      </c>
      <c r="C6" s="15">
        <v>0.28599999999999998</v>
      </c>
    </row>
    <row r="7" spans="1:4" ht="28.2" customHeight="1">
      <c r="A7" s="16" t="s">
        <v>17</v>
      </c>
      <c r="B7" s="14" t="s">
        <v>26</v>
      </c>
      <c r="C7" s="15">
        <v>0.27600000000000002</v>
      </c>
    </row>
    <row r="8" spans="1:4" ht="28.2" customHeight="1">
      <c r="A8" s="16" t="s">
        <v>18</v>
      </c>
      <c r="B8" s="14" t="s">
        <v>27</v>
      </c>
      <c r="C8" s="15">
        <v>0.27200000000000002</v>
      </c>
    </row>
    <row r="9" spans="1:4" ht="28.2" customHeight="1">
      <c r="A9" s="16" t="s">
        <v>19</v>
      </c>
      <c r="B9" s="14" t="s">
        <v>28</v>
      </c>
      <c r="C9" s="15">
        <v>0.26900000000000002</v>
      </c>
    </row>
    <row r="10" spans="1:4" ht="28.2" customHeight="1">
      <c r="A10" s="16" t="s">
        <v>20</v>
      </c>
      <c r="B10" s="14" t="s">
        <v>29</v>
      </c>
      <c r="C10" s="15">
        <v>0.27</v>
      </c>
    </row>
    <row r="11" spans="1:4" ht="28.2" customHeight="1">
      <c r="A11" s="16" t="s">
        <v>21</v>
      </c>
      <c r="B11" s="14" t="s">
        <v>30</v>
      </c>
      <c r="C11" s="15">
        <v>0.27600000000000002</v>
      </c>
    </row>
    <row r="12" spans="1:4" ht="28.2" customHeight="1">
      <c r="A12" s="16" t="s">
        <v>22</v>
      </c>
      <c r="B12" s="14" t="s">
        <v>31</v>
      </c>
      <c r="C12" s="15">
        <v>0.28799999999999998</v>
      </c>
    </row>
    <row r="13" spans="1:4" ht="28.2" customHeight="1">
      <c r="A13" s="16" t="s">
        <v>23</v>
      </c>
      <c r="B13" s="14" t="s">
        <v>32</v>
      </c>
      <c r="C13" s="15">
        <v>0.253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topLeftCell="A13" zoomScale="130" zoomScaleNormal="130" workbookViewId="0">
      <selection activeCell="C5" sqref="C5"/>
    </sheetView>
  </sheetViews>
  <sheetFormatPr defaultColWidth="70.6640625" defaultRowHeight="28.2" customHeight="1"/>
  <cols>
    <col min="1" max="1" width="5.5546875" style="13" customWidth="1"/>
    <col min="2" max="2" width="55.88671875" style="12" customWidth="1"/>
    <col min="3" max="3" width="10.6640625" style="13" customWidth="1"/>
    <col min="4" max="14" width="11.44140625" style="12" customWidth="1"/>
    <col min="15" max="16384" width="70.6640625" style="12"/>
  </cols>
  <sheetData>
    <row r="1" spans="1:7" ht="28.2" customHeight="1">
      <c r="A1" s="88" t="s">
        <v>35</v>
      </c>
      <c r="B1" s="88"/>
    </row>
    <row r="2" spans="1:7" ht="28.2" customHeight="1">
      <c r="A2" s="92" t="s">
        <v>33</v>
      </c>
      <c r="B2" s="92"/>
      <c r="C2" s="16">
        <v>2020</v>
      </c>
      <c r="D2" s="16">
        <v>2021</v>
      </c>
      <c r="E2" s="16">
        <v>2022</v>
      </c>
      <c r="F2" s="16">
        <v>2023</v>
      </c>
      <c r="G2" s="16">
        <v>2024</v>
      </c>
    </row>
    <row r="3" spans="1:7" ht="26.4" customHeight="1">
      <c r="A3" s="93"/>
      <c r="B3" s="93"/>
      <c r="C3" s="91" t="s">
        <v>36</v>
      </c>
      <c r="D3" s="91"/>
      <c r="E3" s="91"/>
      <c r="F3" s="91"/>
      <c r="G3" s="91"/>
    </row>
    <row r="4" spans="1:7" ht="28.2" customHeight="1">
      <c r="A4" s="16" t="s">
        <v>15</v>
      </c>
      <c r="B4" s="14" t="s">
        <v>24</v>
      </c>
      <c r="C4" s="17">
        <v>23</v>
      </c>
      <c r="D4" s="17">
        <v>29</v>
      </c>
      <c r="E4" s="17">
        <v>33</v>
      </c>
      <c r="F4" s="17">
        <v>34</v>
      </c>
      <c r="G4" s="17">
        <v>35</v>
      </c>
    </row>
    <row r="5" spans="1:7" ht="28.2" customHeight="1">
      <c r="A5" s="16" t="s">
        <v>16</v>
      </c>
      <c r="B5" s="14" t="s">
        <v>25</v>
      </c>
      <c r="C5" s="17">
        <v>23</v>
      </c>
      <c r="D5" s="17">
        <v>29</v>
      </c>
      <c r="E5" s="17">
        <v>33</v>
      </c>
      <c r="F5" s="17">
        <v>34</v>
      </c>
      <c r="G5" s="17">
        <v>35</v>
      </c>
    </row>
    <row r="6" spans="1:7" ht="28.2" customHeight="1">
      <c r="A6" s="16" t="s">
        <v>17</v>
      </c>
      <c r="B6" s="14" t="s">
        <v>26</v>
      </c>
      <c r="C6" s="17">
        <v>20</v>
      </c>
      <c r="D6" s="17">
        <v>25</v>
      </c>
      <c r="E6" s="17">
        <v>28</v>
      </c>
      <c r="F6" s="17">
        <v>29</v>
      </c>
      <c r="G6" s="17">
        <v>30</v>
      </c>
    </row>
    <row r="7" spans="1:7" ht="28.2" customHeight="1">
      <c r="A7" s="16" t="s">
        <v>18</v>
      </c>
      <c r="B7" s="14" t="s">
        <v>27</v>
      </c>
      <c r="C7" s="17">
        <v>19</v>
      </c>
      <c r="D7" s="17">
        <v>24</v>
      </c>
      <c r="E7" s="17">
        <v>26</v>
      </c>
      <c r="F7" s="17">
        <v>27</v>
      </c>
      <c r="G7" s="17">
        <v>28</v>
      </c>
    </row>
    <row r="8" spans="1:7" ht="28.2" customHeight="1">
      <c r="A8" s="16" t="s">
        <v>19</v>
      </c>
      <c r="B8" s="14" t="s">
        <v>28</v>
      </c>
      <c r="C8" s="17">
        <v>17</v>
      </c>
      <c r="D8" s="17">
        <v>21</v>
      </c>
      <c r="E8" s="17">
        <v>24</v>
      </c>
      <c r="F8" s="17">
        <v>25</v>
      </c>
      <c r="G8" s="17">
        <v>26</v>
      </c>
    </row>
    <row r="9" spans="1:7" ht="28.2" customHeight="1">
      <c r="A9" s="16" t="s">
        <v>20</v>
      </c>
      <c r="B9" s="14" t="s">
        <v>29</v>
      </c>
      <c r="C9" s="17">
        <v>9</v>
      </c>
      <c r="D9" s="17">
        <v>16</v>
      </c>
      <c r="E9" s="17">
        <v>19</v>
      </c>
      <c r="F9" s="17">
        <v>21</v>
      </c>
      <c r="G9" s="17">
        <v>22</v>
      </c>
    </row>
    <row r="10" spans="1:7" ht="28.2" customHeight="1">
      <c r="A10" s="16" t="s">
        <v>21</v>
      </c>
      <c r="B10" s="14" t="s">
        <v>30</v>
      </c>
      <c r="C10" s="17">
        <v>7</v>
      </c>
      <c r="D10" s="17">
        <v>12</v>
      </c>
      <c r="E10" s="17">
        <v>14</v>
      </c>
      <c r="F10" s="17">
        <v>15</v>
      </c>
      <c r="G10" s="17">
        <v>16</v>
      </c>
    </row>
    <row r="11" spans="1:7" ht="28.2" customHeight="1">
      <c r="A11" s="16" t="s">
        <v>22</v>
      </c>
      <c r="B11" s="14" t="s">
        <v>31</v>
      </c>
      <c r="C11" s="17">
        <v>3</v>
      </c>
      <c r="D11" s="17">
        <v>6</v>
      </c>
      <c r="E11" s="17">
        <v>8</v>
      </c>
      <c r="F11" s="17">
        <v>9</v>
      </c>
      <c r="G11" s="17">
        <v>10</v>
      </c>
    </row>
    <row r="12" spans="1:7" ht="28.2" customHeight="1">
      <c r="A12" s="16" t="s">
        <v>23</v>
      </c>
      <c r="B12" s="14" t="s">
        <v>32</v>
      </c>
      <c r="C12" s="17">
        <v>1.5</v>
      </c>
      <c r="D12" s="17">
        <v>3</v>
      </c>
      <c r="E12" s="17">
        <v>4</v>
      </c>
      <c r="F12" s="17">
        <v>4.5</v>
      </c>
      <c r="G12" s="17">
        <v>5</v>
      </c>
    </row>
    <row r="14" spans="1:7" ht="54.75" customHeight="1">
      <c r="B14" s="12" t="s">
        <v>38</v>
      </c>
    </row>
  </sheetData>
  <mergeCells count="3">
    <mergeCell ref="A1:B1"/>
    <mergeCell ref="C3:G3"/>
    <mergeCell ref="A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3"/>
  <sheetViews>
    <sheetView zoomScale="150" zoomScaleNormal="150" workbookViewId="0">
      <selection activeCell="D13" sqref="D13"/>
    </sheetView>
  </sheetViews>
  <sheetFormatPr defaultColWidth="70.6640625" defaultRowHeight="28.2" customHeight="1"/>
  <cols>
    <col min="1" max="1" width="5.5546875" style="13" customWidth="1"/>
    <col min="2" max="2" width="53.6640625" style="12" customWidth="1"/>
    <col min="3" max="3" width="10.6640625" style="13" customWidth="1"/>
    <col min="4" max="16384" width="70.6640625" style="12"/>
  </cols>
  <sheetData>
    <row r="1" spans="1:3" ht="28.2" customHeight="1">
      <c r="A1" s="91" t="s">
        <v>37</v>
      </c>
      <c r="B1" s="91"/>
      <c r="C1" s="91"/>
    </row>
    <row r="2" spans="1:3" ht="28.2" customHeight="1">
      <c r="A2" s="89" t="s">
        <v>33</v>
      </c>
      <c r="B2" s="90"/>
      <c r="C2" s="16" t="s">
        <v>34</v>
      </c>
    </row>
    <row r="3" spans="1:3" ht="5.4" customHeight="1"/>
    <row r="4" spans="1:3" ht="5.4" customHeight="1"/>
    <row r="5" spans="1:3" ht="28.2" customHeight="1">
      <c r="A5" s="16" t="s">
        <v>15</v>
      </c>
      <c r="B5" s="14" t="s">
        <v>24</v>
      </c>
      <c r="C5" s="15">
        <v>0.33500000000000002</v>
      </c>
    </row>
    <row r="6" spans="1:3" ht="28.2" customHeight="1">
      <c r="A6" s="16" t="s">
        <v>16</v>
      </c>
      <c r="B6" s="14" t="s">
        <v>25</v>
      </c>
      <c r="C6" s="15">
        <v>0.32600000000000001</v>
      </c>
    </row>
    <row r="7" spans="1:3" ht="28.2" customHeight="1">
      <c r="A7" s="16" t="s">
        <v>17</v>
      </c>
      <c r="B7" s="14" t="s">
        <v>26</v>
      </c>
      <c r="C7" s="15">
        <v>0.316</v>
      </c>
    </row>
    <row r="8" spans="1:3" ht="28.2" customHeight="1">
      <c r="A8" s="16" t="s">
        <v>18</v>
      </c>
      <c r="B8" s="14" t="s">
        <v>27</v>
      </c>
      <c r="C8" s="15">
        <v>0.312</v>
      </c>
    </row>
    <row r="9" spans="1:3" ht="28.2" customHeight="1">
      <c r="A9" s="16" t="s">
        <v>19</v>
      </c>
      <c r="B9" s="14" t="s">
        <v>28</v>
      </c>
      <c r="C9" s="15">
        <v>0.309</v>
      </c>
    </row>
    <row r="10" spans="1:3" ht="28.2" customHeight="1">
      <c r="A10" s="16" t="s">
        <v>20</v>
      </c>
      <c r="B10" s="14" t="s">
        <v>29</v>
      </c>
      <c r="C10" s="15">
        <v>0.31</v>
      </c>
    </row>
    <row r="11" spans="1:3" ht="28.2" customHeight="1">
      <c r="A11" s="16" t="s">
        <v>21</v>
      </c>
      <c r="B11" s="14" t="s">
        <v>30</v>
      </c>
      <c r="C11" s="15">
        <v>0.316</v>
      </c>
    </row>
    <row r="12" spans="1:3" ht="28.2" customHeight="1">
      <c r="A12" s="16" t="s">
        <v>22</v>
      </c>
      <c r="B12" s="14" t="s">
        <v>31</v>
      </c>
      <c r="C12" s="15">
        <v>0.32800000000000001</v>
      </c>
    </row>
    <row r="13" spans="1:3" ht="28.2" customHeight="1">
      <c r="A13" s="16" t="s">
        <v>23</v>
      </c>
      <c r="B13" s="14" t="s">
        <v>32</v>
      </c>
      <c r="C13" s="15">
        <v>0.29299999999999998</v>
      </c>
    </row>
  </sheetData>
  <mergeCells count="2">
    <mergeCell ref="A2:B2"/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5" sqref="D5"/>
    </sheetView>
  </sheetViews>
  <sheetFormatPr defaultColWidth="8.88671875" defaultRowHeight="31.2" customHeight="1"/>
  <cols>
    <col min="1" max="1" width="16.6640625" style="5" customWidth="1"/>
    <col min="2" max="4" width="16.5546875" style="5" customWidth="1"/>
    <col min="5" max="5" width="17.88671875" style="5" customWidth="1"/>
    <col min="6" max="6" width="20" style="5" customWidth="1"/>
    <col min="7" max="16384" width="8.88671875" style="5"/>
  </cols>
  <sheetData>
    <row r="1" spans="1:6" ht="31.2" customHeight="1">
      <c r="A1" s="94" t="s">
        <v>5</v>
      </c>
      <c r="B1" s="94"/>
      <c r="C1" s="94"/>
      <c r="D1" s="94"/>
      <c r="E1" s="94"/>
    </row>
    <row r="2" spans="1:6" ht="7.95" customHeight="1"/>
    <row r="3" spans="1:6" s="10" customFormat="1" ht="31.2" customHeight="1">
      <c r="A3" s="1" t="s">
        <v>12</v>
      </c>
      <c r="B3" s="1" t="s">
        <v>6</v>
      </c>
      <c r="C3" s="1" t="s">
        <v>7</v>
      </c>
      <c r="D3" s="1" t="s">
        <v>147</v>
      </c>
      <c r="E3" s="1" t="s">
        <v>1</v>
      </c>
      <c r="F3" s="1" t="s">
        <v>11</v>
      </c>
    </row>
    <row r="4" spans="1:6" ht="31.2" customHeight="1">
      <c r="A4" s="9" t="s">
        <v>8</v>
      </c>
      <c r="B4" s="45">
        <v>673552.67</v>
      </c>
      <c r="C4" s="45">
        <v>788223.36</v>
      </c>
      <c r="D4" s="45">
        <v>786907.18</v>
      </c>
      <c r="E4" s="11">
        <f>(B4+C4+D4)</f>
        <v>2248683.21</v>
      </c>
      <c r="F4" s="8">
        <f>(B4+C4+D4)/3</f>
        <v>749561.07</v>
      </c>
    </row>
    <row r="5" spans="1:6" ht="31.2" customHeight="1">
      <c r="A5" s="9" t="s">
        <v>9</v>
      </c>
      <c r="B5" s="45">
        <f>472860.58-95120.9</f>
        <v>377739.68000000005</v>
      </c>
      <c r="C5" s="45">
        <f>556561.98-124894.96</f>
        <v>431667.01999999996</v>
      </c>
      <c r="D5" s="45">
        <f>531907.07-120384.5</f>
        <v>411522.56999999995</v>
      </c>
      <c r="E5" s="11">
        <f t="shared" ref="E5:E6" si="0">(B5+C5+D5)</f>
        <v>1220929.27</v>
      </c>
      <c r="F5" s="8">
        <f t="shared" ref="F5:F7" si="1">(B5+C5+D5)/3</f>
        <v>406976.42333333334</v>
      </c>
    </row>
    <row r="6" spans="1:6" ht="31.2" customHeight="1">
      <c r="A6" s="9" t="s">
        <v>10</v>
      </c>
      <c r="B6" s="45">
        <v>424793.8</v>
      </c>
      <c r="C6" s="45">
        <v>255764.44</v>
      </c>
      <c r="D6" s="45">
        <v>323676.81</v>
      </c>
      <c r="E6" s="11">
        <f t="shared" si="0"/>
        <v>1004235.05</v>
      </c>
      <c r="F6" s="8">
        <f t="shared" si="1"/>
        <v>334745.01666666666</v>
      </c>
    </row>
    <row r="7" spans="1:6" ht="31.2" customHeight="1">
      <c r="A7" s="6" t="s">
        <v>2</v>
      </c>
      <c r="B7" s="7">
        <f>SUM(B4:B6)</f>
        <v>1476086.1500000001</v>
      </c>
      <c r="C7" s="7">
        <f t="shared" ref="C7:E7" si="2">SUM(C4:C6)</f>
        <v>1475654.8199999998</v>
      </c>
      <c r="D7" s="7">
        <f t="shared" si="2"/>
        <v>1522106.56</v>
      </c>
      <c r="E7" s="7">
        <f t="shared" si="2"/>
        <v>4473847.53</v>
      </c>
      <c r="F7" s="8">
        <f t="shared" si="1"/>
        <v>1491282.5099999998</v>
      </c>
    </row>
    <row r="8" spans="1:6" ht="8.4" customHeight="1"/>
    <row r="9" spans="1:6" ht="31.2" customHeight="1">
      <c r="A9" s="95" t="s">
        <v>153</v>
      </c>
      <c r="B9" s="96"/>
      <c r="C9" s="96"/>
      <c r="D9" s="96"/>
      <c r="E9" s="97"/>
      <c r="F9" s="46">
        <v>93623.81</v>
      </c>
    </row>
    <row r="10" spans="1:6" ht="31.2" customHeight="1">
      <c r="A10" s="98" t="s">
        <v>13</v>
      </c>
      <c r="B10" s="99"/>
      <c r="C10" s="99"/>
      <c r="D10" s="99"/>
      <c r="E10" s="100"/>
      <c r="F10" s="8">
        <f>F7-F9</f>
        <v>1397658.6999999997</v>
      </c>
    </row>
  </sheetData>
  <mergeCells count="3">
    <mergeCell ref="A1:E1"/>
    <mergeCell ref="A9:E9"/>
    <mergeCell ref="A10:E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36"/>
  <sheetViews>
    <sheetView topLeftCell="A25" workbookViewId="0">
      <selection activeCell="B1" sqref="B1:E36"/>
    </sheetView>
  </sheetViews>
  <sheetFormatPr defaultRowHeight="13.2"/>
  <cols>
    <col min="1" max="1" width="9.109375" customWidth="1"/>
    <col min="4" max="4" width="39.33203125" customWidth="1"/>
    <col min="5" max="5" width="16.6640625" customWidth="1"/>
  </cols>
  <sheetData>
    <row r="1" spans="2:5" ht="13.8" thickBot="1"/>
    <row r="2" spans="2:5" ht="14.4">
      <c r="B2" s="58" t="s">
        <v>76</v>
      </c>
      <c r="C2" s="59" t="s">
        <v>81</v>
      </c>
      <c r="D2" s="60" t="s">
        <v>82</v>
      </c>
      <c r="E2" s="61" t="s">
        <v>67</v>
      </c>
    </row>
    <row r="3" spans="2:5" ht="13.8">
      <c r="B3" s="62" t="s">
        <v>76</v>
      </c>
      <c r="C3" s="48" t="s">
        <v>83</v>
      </c>
      <c r="D3" s="49" t="s">
        <v>84</v>
      </c>
      <c r="E3" s="63" t="s">
        <v>85</v>
      </c>
    </row>
    <row r="4" spans="2:5">
      <c r="B4" s="64" t="s">
        <v>76</v>
      </c>
      <c r="C4" s="50" t="s">
        <v>86</v>
      </c>
      <c r="D4" s="51" t="s">
        <v>87</v>
      </c>
      <c r="E4" s="65" t="s">
        <v>88</v>
      </c>
    </row>
    <row r="5" spans="2:5" ht="24">
      <c r="B5" s="66" t="s">
        <v>76</v>
      </c>
      <c r="C5" s="52" t="s">
        <v>77</v>
      </c>
      <c r="D5" s="53" t="s">
        <v>89</v>
      </c>
      <c r="E5" s="67" t="s">
        <v>90</v>
      </c>
    </row>
    <row r="6" spans="2:5" ht="24">
      <c r="B6" s="66" t="s">
        <v>76</v>
      </c>
      <c r="C6" s="52" t="s">
        <v>77</v>
      </c>
      <c r="D6" s="53" t="s">
        <v>91</v>
      </c>
      <c r="E6" s="67" t="s">
        <v>92</v>
      </c>
    </row>
    <row r="7" spans="2:5" ht="24">
      <c r="B7" s="66" t="s">
        <v>76</v>
      </c>
      <c r="C7" s="52" t="s">
        <v>77</v>
      </c>
      <c r="D7" s="53" t="s">
        <v>93</v>
      </c>
      <c r="E7" s="67" t="s">
        <v>94</v>
      </c>
    </row>
    <row r="8" spans="2:5" ht="36">
      <c r="B8" s="66" t="s">
        <v>76</v>
      </c>
      <c r="C8" s="52" t="s">
        <v>77</v>
      </c>
      <c r="D8" s="53" t="s">
        <v>95</v>
      </c>
      <c r="E8" s="67" t="s">
        <v>96</v>
      </c>
    </row>
    <row r="9" spans="2:5" ht="24">
      <c r="B9" s="66" t="s">
        <v>76</v>
      </c>
      <c r="C9" s="52" t="s">
        <v>77</v>
      </c>
      <c r="D9" s="53" t="s">
        <v>97</v>
      </c>
      <c r="E9" s="67" t="s">
        <v>98</v>
      </c>
    </row>
    <row r="10" spans="2:5" ht="24">
      <c r="B10" s="66" t="s">
        <v>76</v>
      </c>
      <c r="C10" s="52" t="s">
        <v>77</v>
      </c>
      <c r="D10" s="53" t="s">
        <v>99</v>
      </c>
      <c r="E10" s="67" t="s">
        <v>100</v>
      </c>
    </row>
    <row r="11" spans="2:5" ht="24">
      <c r="B11" s="66" t="s">
        <v>76</v>
      </c>
      <c r="C11" s="52" t="s">
        <v>77</v>
      </c>
      <c r="D11" s="53" t="s">
        <v>101</v>
      </c>
      <c r="E11" s="67" t="s">
        <v>102</v>
      </c>
    </row>
    <row r="12" spans="2:5" ht="36">
      <c r="B12" s="66" t="s">
        <v>76</v>
      </c>
      <c r="C12" s="52" t="s">
        <v>77</v>
      </c>
      <c r="D12" s="53" t="s">
        <v>103</v>
      </c>
      <c r="E12" s="67" t="s">
        <v>104</v>
      </c>
    </row>
    <row r="13" spans="2:5">
      <c r="B13" s="66" t="s">
        <v>76</v>
      </c>
      <c r="C13" s="52" t="s">
        <v>77</v>
      </c>
      <c r="D13" s="53" t="s">
        <v>105</v>
      </c>
      <c r="E13" s="67" t="s">
        <v>106</v>
      </c>
    </row>
    <row r="14" spans="2:5">
      <c r="B14" s="64" t="s">
        <v>76</v>
      </c>
      <c r="C14" s="50" t="s">
        <v>86</v>
      </c>
      <c r="D14" s="51" t="s">
        <v>107</v>
      </c>
      <c r="E14" s="65" t="s">
        <v>108</v>
      </c>
    </row>
    <row r="15" spans="2:5" ht="60">
      <c r="B15" s="66" t="s">
        <v>76</v>
      </c>
      <c r="C15" s="52" t="s">
        <v>77</v>
      </c>
      <c r="D15" s="53" t="s">
        <v>109</v>
      </c>
      <c r="E15" s="67" t="s">
        <v>110</v>
      </c>
    </row>
    <row r="16" spans="2:5">
      <c r="B16" s="66" t="s">
        <v>76</v>
      </c>
      <c r="C16" s="52" t="s">
        <v>77</v>
      </c>
      <c r="D16" s="53" t="s">
        <v>111</v>
      </c>
      <c r="E16" s="67" t="s">
        <v>112</v>
      </c>
    </row>
    <row r="17" spans="2:5">
      <c r="B17" s="66" t="s">
        <v>76</v>
      </c>
      <c r="C17" s="52" t="s">
        <v>77</v>
      </c>
      <c r="D17" s="53" t="s">
        <v>113</v>
      </c>
      <c r="E17" s="67" t="s">
        <v>114</v>
      </c>
    </row>
    <row r="18" spans="2:5" ht="13.8">
      <c r="B18" s="62" t="s">
        <v>76</v>
      </c>
      <c r="C18" s="48" t="s">
        <v>83</v>
      </c>
      <c r="D18" s="49" t="s">
        <v>115</v>
      </c>
      <c r="E18" s="63" t="s">
        <v>116</v>
      </c>
    </row>
    <row r="19" spans="2:5">
      <c r="B19" s="64" t="s">
        <v>76</v>
      </c>
      <c r="C19" s="50" t="s">
        <v>86</v>
      </c>
      <c r="D19" s="51" t="s">
        <v>117</v>
      </c>
      <c r="E19" s="65" t="s">
        <v>118</v>
      </c>
    </row>
    <row r="20" spans="2:5">
      <c r="B20" s="66" t="s">
        <v>76</v>
      </c>
      <c r="C20" s="52" t="s">
        <v>77</v>
      </c>
      <c r="D20" s="53" t="s">
        <v>119</v>
      </c>
      <c r="E20" s="67" t="s">
        <v>120</v>
      </c>
    </row>
    <row r="21" spans="2:5">
      <c r="B21" s="66" t="s">
        <v>76</v>
      </c>
      <c r="C21" s="52" t="s">
        <v>77</v>
      </c>
      <c r="D21" s="53" t="s">
        <v>121</v>
      </c>
      <c r="E21" s="67" t="s">
        <v>122</v>
      </c>
    </row>
    <row r="22" spans="2:5">
      <c r="B22" s="66" t="s">
        <v>76</v>
      </c>
      <c r="C22" s="52" t="s">
        <v>77</v>
      </c>
      <c r="D22" s="54" t="s">
        <v>123</v>
      </c>
      <c r="E22" s="67" t="s">
        <v>124</v>
      </c>
    </row>
    <row r="23" spans="2:5">
      <c r="B23" s="66" t="s">
        <v>76</v>
      </c>
      <c r="C23" s="52" t="s">
        <v>77</v>
      </c>
      <c r="D23" s="53" t="s">
        <v>125</v>
      </c>
      <c r="E23" s="67" t="s">
        <v>126</v>
      </c>
    </row>
    <row r="24" spans="2:5">
      <c r="B24" s="64" t="s">
        <v>76</v>
      </c>
      <c r="C24" s="50" t="s">
        <v>86</v>
      </c>
      <c r="D24" s="55" t="s">
        <v>127</v>
      </c>
      <c r="E24" s="65" t="s">
        <v>128</v>
      </c>
    </row>
    <row r="25" spans="2:5">
      <c r="B25" s="68" t="s">
        <v>76</v>
      </c>
      <c r="C25" s="56" t="s">
        <v>77</v>
      </c>
      <c r="D25" s="53" t="s">
        <v>129</v>
      </c>
      <c r="E25" s="69" t="s">
        <v>130</v>
      </c>
    </row>
    <row r="26" spans="2:5">
      <c r="B26" s="68" t="s">
        <v>76</v>
      </c>
      <c r="C26" s="56" t="s">
        <v>77</v>
      </c>
      <c r="D26" s="53" t="s">
        <v>131</v>
      </c>
      <c r="E26" s="69" t="s">
        <v>132</v>
      </c>
    </row>
    <row r="27" spans="2:5" ht="24">
      <c r="B27" s="68" t="s">
        <v>76</v>
      </c>
      <c r="C27" s="56" t="s">
        <v>77</v>
      </c>
      <c r="D27" s="53" t="s">
        <v>133</v>
      </c>
      <c r="E27" s="69" t="s">
        <v>134</v>
      </c>
    </row>
    <row r="28" spans="2:5" ht="24">
      <c r="B28" s="68" t="s">
        <v>76</v>
      </c>
      <c r="C28" s="56" t="s">
        <v>77</v>
      </c>
      <c r="D28" s="53" t="s">
        <v>135</v>
      </c>
      <c r="E28" s="69" t="s">
        <v>136</v>
      </c>
    </row>
    <row r="29" spans="2:5" ht="36">
      <c r="B29" s="68" t="s">
        <v>76</v>
      </c>
      <c r="C29" s="56" t="s">
        <v>77</v>
      </c>
      <c r="D29" s="53" t="s">
        <v>137</v>
      </c>
      <c r="E29" s="69" t="s">
        <v>138</v>
      </c>
    </row>
    <row r="30" spans="2:5" ht="24.6" thickBot="1">
      <c r="B30" s="78" t="s">
        <v>76</v>
      </c>
      <c r="C30" s="79" t="s">
        <v>77</v>
      </c>
      <c r="D30" s="80" t="s">
        <v>139</v>
      </c>
      <c r="E30" s="81" t="s">
        <v>140</v>
      </c>
    </row>
    <row r="31" spans="2:5" ht="14.4">
      <c r="B31" s="74" t="s">
        <v>76</v>
      </c>
      <c r="C31" s="75" t="s">
        <v>81</v>
      </c>
      <c r="D31" s="76" t="s">
        <v>141</v>
      </c>
      <c r="E31" s="77" t="s">
        <v>142</v>
      </c>
    </row>
    <row r="32" spans="2:5" ht="24">
      <c r="B32" s="64" t="s">
        <v>76</v>
      </c>
      <c r="C32" s="50" t="s">
        <v>86</v>
      </c>
      <c r="D32" s="57" t="s">
        <v>143</v>
      </c>
      <c r="E32" s="65" t="s">
        <v>144</v>
      </c>
    </row>
    <row r="33" spans="2:5" ht="24">
      <c r="B33" s="66" t="s">
        <v>76</v>
      </c>
      <c r="C33" s="52" t="s">
        <v>77</v>
      </c>
      <c r="D33" s="54" t="s">
        <v>69</v>
      </c>
      <c r="E33" s="67" t="s">
        <v>78</v>
      </c>
    </row>
    <row r="34" spans="2:5">
      <c r="B34" s="66" t="s">
        <v>76</v>
      </c>
      <c r="C34" s="52" t="s">
        <v>77</v>
      </c>
      <c r="D34" s="54" t="s">
        <v>70</v>
      </c>
      <c r="E34" s="67" t="s">
        <v>71</v>
      </c>
    </row>
    <row r="35" spans="2:5">
      <c r="B35" s="66" t="s">
        <v>76</v>
      </c>
      <c r="C35" s="52" t="s">
        <v>77</v>
      </c>
      <c r="D35" s="54" t="s">
        <v>72</v>
      </c>
      <c r="E35" s="67" t="s">
        <v>79</v>
      </c>
    </row>
    <row r="36" spans="2:5" ht="13.8" thickBot="1">
      <c r="B36" s="70" t="s">
        <v>76</v>
      </c>
      <c r="C36" s="71" t="s">
        <v>77</v>
      </c>
      <c r="D36" s="72" t="s">
        <v>74</v>
      </c>
      <c r="E36" s="73" t="s">
        <v>80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0" zoomScale="80" zoomScaleNormal="80" workbookViewId="0">
      <selection activeCell="E12" sqref="E12"/>
    </sheetView>
  </sheetViews>
  <sheetFormatPr defaultColWidth="9.109375" defaultRowHeight="13.2"/>
  <cols>
    <col min="1" max="1" width="13.5546875" style="38" bestFit="1" customWidth="1"/>
    <col min="2" max="2" width="9.109375" style="40"/>
    <col min="3" max="3" width="82.33203125" style="40" customWidth="1"/>
    <col min="4" max="4" width="28.6640625" style="40" customWidth="1"/>
    <col min="5" max="5" width="31.88671875" style="40" customWidth="1"/>
    <col min="6" max="6" width="10.109375" style="40" bestFit="1" customWidth="1"/>
    <col min="7" max="7" width="8.6640625" style="40" customWidth="1"/>
    <col min="8" max="15" width="9.109375" style="40" hidden="1" customWidth="1"/>
    <col min="16" max="16384" width="9.109375" style="40"/>
  </cols>
  <sheetData>
    <row r="1" spans="1:15" s="2" customFormat="1" ht="31.5" customHeight="1">
      <c r="A1" s="23"/>
      <c r="B1" s="107" t="s">
        <v>154</v>
      </c>
      <c r="C1" s="107"/>
      <c r="D1" s="107"/>
      <c r="E1" s="107"/>
    </row>
    <row r="2" spans="1:15" s="2" customFormat="1" ht="29.4" customHeight="1">
      <c r="A2" s="19" t="s">
        <v>41</v>
      </c>
      <c r="B2" s="101" t="s">
        <v>51</v>
      </c>
      <c r="C2" s="102"/>
      <c r="D2" s="103"/>
      <c r="E2" s="3" t="s">
        <v>155</v>
      </c>
      <c r="G2" s="120"/>
      <c r="H2" s="120"/>
      <c r="I2" s="120"/>
      <c r="J2" s="120"/>
      <c r="K2" s="120"/>
      <c r="L2" s="120"/>
      <c r="M2" s="120"/>
      <c r="N2" s="120"/>
      <c r="O2" s="120"/>
    </row>
    <row r="3" spans="1:15" s="4" customFormat="1" ht="27" customHeight="1">
      <c r="A3" s="116" t="s">
        <v>42</v>
      </c>
      <c r="B3" s="22"/>
      <c r="C3" s="145" t="s">
        <v>40</v>
      </c>
      <c r="D3" s="146"/>
      <c r="E3" s="147"/>
      <c r="F3" s="4" t="s">
        <v>0</v>
      </c>
      <c r="G3" s="120"/>
      <c r="H3" s="120"/>
      <c r="I3" s="120"/>
      <c r="J3" s="120"/>
      <c r="K3" s="120"/>
      <c r="L3" s="120"/>
      <c r="M3" s="120"/>
      <c r="N3" s="120"/>
      <c r="O3" s="120"/>
    </row>
    <row r="4" spans="1:15" s="4" customFormat="1" ht="28.2">
      <c r="A4" s="116"/>
      <c r="B4" s="22"/>
      <c r="C4" s="47" t="s">
        <v>66</v>
      </c>
      <c r="D4" s="47" t="s">
        <v>67</v>
      </c>
      <c r="E4" s="44">
        <f>580413.42+30000-131250</f>
        <v>479163.42000000004</v>
      </c>
      <c r="F4" s="43" t="s">
        <v>50</v>
      </c>
      <c r="G4" s="120"/>
      <c r="H4" s="120"/>
      <c r="I4" s="120"/>
      <c r="J4" s="120"/>
      <c r="K4" s="120"/>
      <c r="L4" s="120"/>
      <c r="M4" s="120"/>
      <c r="N4" s="120"/>
      <c r="O4" s="120"/>
    </row>
    <row r="5" spans="1:15" s="4" customFormat="1" ht="28.2">
      <c r="A5" s="116"/>
      <c r="B5" s="22"/>
      <c r="C5" s="47" t="s">
        <v>69</v>
      </c>
      <c r="D5" s="47" t="s">
        <v>68</v>
      </c>
      <c r="E5" s="44"/>
      <c r="F5" s="43" t="s">
        <v>50</v>
      </c>
      <c r="G5" s="120"/>
      <c r="H5" s="120"/>
      <c r="I5" s="120"/>
      <c r="J5" s="120"/>
      <c r="K5" s="120"/>
      <c r="L5" s="120"/>
      <c r="M5" s="120"/>
      <c r="N5" s="120"/>
      <c r="O5" s="120"/>
    </row>
    <row r="6" spans="1:15" s="4" customFormat="1" ht="28.2">
      <c r="A6" s="116"/>
      <c r="B6" s="22"/>
      <c r="C6" s="47" t="s">
        <v>70</v>
      </c>
      <c r="D6" s="47" t="s">
        <v>71</v>
      </c>
      <c r="E6" s="44"/>
      <c r="F6" s="43" t="s">
        <v>50</v>
      </c>
      <c r="G6" s="120"/>
      <c r="H6" s="120"/>
      <c r="I6" s="120"/>
      <c r="J6" s="120"/>
      <c r="K6" s="120"/>
      <c r="L6" s="120"/>
      <c r="M6" s="120"/>
      <c r="N6" s="120"/>
      <c r="O6" s="120"/>
    </row>
    <row r="7" spans="1:15" s="4" customFormat="1" ht="28.2">
      <c r="A7" s="116"/>
      <c r="B7" s="22"/>
      <c r="C7" s="47" t="s">
        <v>72</v>
      </c>
      <c r="D7" s="47" t="s">
        <v>73</v>
      </c>
      <c r="E7" s="44"/>
      <c r="F7" s="43" t="s">
        <v>50</v>
      </c>
      <c r="G7" s="120"/>
      <c r="H7" s="120"/>
      <c r="I7" s="120"/>
      <c r="J7" s="120"/>
      <c r="K7" s="120"/>
      <c r="L7" s="120"/>
      <c r="M7" s="120"/>
      <c r="N7" s="120"/>
      <c r="O7" s="120"/>
    </row>
    <row r="8" spans="1:15" s="4" customFormat="1" ht="28.2">
      <c r="A8" s="116"/>
      <c r="B8" s="22"/>
      <c r="C8" s="47" t="s">
        <v>74</v>
      </c>
      <c r="D8" s="47" t="s">
        <v>75</v>
      </c>
      <c r="E8" s="44"/>
      <c r="F8" s="43" t="s">
        <v>50</v>
      </c>
      <c r="G8" s="120"/>
      <c r="H8" s="120"/>
      <c r="I8" s="120"/>
      <c r="J8" s="120"/>
      <c r="K8" s="120"/>
      <c r="L8" s="120"/>
      <c r="M8" s="120"/>
      <c r="N8" s="120"/>
      <c r="O8" s="120"/>
    </row>
    <row r="9" spans="1:15" s="4" customFormat="1" ht="28.2" customHeight="1">
      <c r="A9" s="116"/>
      <c r="B9" s="108" t="s">
        <v>65</v>
      </c>
      <c r="C9" s="108"/>
      <c r="D9" s="108"/>
      <c r="E9" s="32">
        <f>SUM(E4:E8)</f>
        <v>479163.42000000004</v>
      </c>
    </row>
    <row r="10" spans="1:15" s="2" customFormat="1" ht="28.2" customHeight="1">
      <c r="A10" s="116"/>
      <c r="B10" s="22" t="s">
        <v>3</v>
      </c>
      <c r="C10" s="114" t="s">
        <v>4</v>
      </c>
      <c r="D10" s="115"/>
      <c r="E10" s="44">
        <f>40772.26-8700</f>
        <v>32072.260000000002</v>
      </c>
      <c r="F10" s="43" t="s">
        <v>50</v>
      </c>
    </row>
    <row r="11" spans="1:15" s="2" customFormat="1" ht="28.2" customHeight="1">
      <c r="A11" s="116"/>
      <c r="B11" s="111" t="s">
        <v>156</v>
      </c>
      <c r="C11" s="112"/>
      <c r="D11" s="113"/>
      <c r="E11" s="32">
        <f>E9-E10</f>
        <v>447091.16000000003</v>
      </c>
    </row>
    <row r="12" spans="1:15" s="4" customFormat="1" ht="28.2" customHeight="1">
      <c r="A12" s="116"/>
      <c r="B12" s="109" t="s">
        <v>146</v>
      </c>
      <c r="C12" s="109"/>
      <c r="D12" s="109"/>
      <c r="E12" s="24">
        <f>521815.89-113080.8-26454.63+24500+5500</f>
        <v>412280.46</v>
      </c>
      <c r="F12" s="43" t="s">
        <v>50</v>
      </c>
      <c r="G12" s="82">
        <v>1</v>
      </c>
    </row>
    <row r="13" spans="1:15" ht="6" customHeight="1">
      <c r="B13" s="39"/>
      <c r="C13" s="39"/>
      <c r="D13" s="39"/>
    </row>
    <row r="14" spans="1:15" s="4" customFormat="1" ht="28.2" customHeight="1">
      <c r="A14" s="23" t="s">
        <v>43</v>
      </c>
      <c r="B14" s="110" t="s">
        <v>59</v>
      </c>
      <c r="C14" s="110"/>
      <c r="D14" s="110"/>
      <c r="E14" s="33">
        <f>'ENTRATE CORRENTI'!F10</f>
        <v>1397658.6999999997</v>
      </c>
    </row>
    <row r="15" spans="1:15" ht="6" customHeight="1">
      <c r="B15" s="39"/>
      <c r="C15" s="39"/>
      <c r="D15" s="39"/>
      <c r="E15" s="41"/>
    </row>
    <row r="16" spans="1:15" s="4" customFormat="1" ht="28.2" customHeight="1">
      <c r="A16" s="23" t="s">
        <v>45</v>
      </c>
      <c r="B16" s="130" t="s">
        <v>44</v>
      </c>
      <c r="C16" s="130"/>
      <c r="D16" s="130"/>
      <c r="E16" s="34">
        <f>E12/E14</f>
        <v>0.29497935368627554</v>
      </c>
    </row>
    <row r="17" spans="1:7" ht="6" customHeight="1">
      <c r="B17" s="39"/>
      <c r="C17" s="39"/>
      <c r="D17" s="39"/>
      <c r="E17" s="41"/>
    </row>
    <row r="18" spans="1:7" s="4" customFormat="1" ht="27.75" customHeight="1">
      <c r="A18" s="23" t="s">
        <v>46</v>
      </c>
      <c r="B18" s="131" t="s">
        <v>60</v>
      </c>
      <c r="C18" s="131"/>
      <c r="D18" s="131"/>
      <c r="E18" s="35" t="s">
        <v>145</v>
      </c>
      <c r="F18" s="43" t="s">
        <v>50</v>
      </c>
    </row>
    <row r="19" spans="1:7" ht="6.6" customHeight="1">
      <c r="B19" s="39"/>
      <c r="C19" s="39"/>
      <c r="D19" s="39"/>
      <c r="E19" s="41"/>
    </row>
    <row r="20" spans="1:7" s="4" customFormat="1" ht="28.2" customHeight="1">
      <c r="A20" s="23" t="s">
        <v>46</v>
      </c>
      <c r="B20" s="131" t="s">
        <v>61</v>
      </c>
      <c r="C20" s="131"/>
      <c r="D20" s="131"/>
      <c r="E20" s="36">
        <v>0.28599999999999998</v>
      </c>
      <c r="F20" s="43" t="s">
        <v>50</v>
      </c>
    </row>
    <row r="21" spans="1:7" ht="6" customHeight="1">
      <c r="B21" s="39"/>
      <c r="C21" s="39"/>
      <c r="D21" s="39"/>
      <c r="E21" s="41"/>
    </row>
    <row r="22" spans="1:7" s="4" customFormat="1" ht="54" customHeight="1">
      <c r="A22" s="23" t="s">
        <v>47</v>
      </c>
      <c r="B22" s="132" t="s">
        <v>58</v>
      </c>
      <c r="C22" s="133"/>
      <c r="D22" s="134"/>
      <c r="E22" s="25">
        <f>E14*E20</f>
        <v>399730.38819999987</v>
      </c>
    </row>
    <row r="23" spans="1:7" ht="30" customHeight="1">
      <c r="B23" s="135" t="s">
        <v>148</v>
      </c>
      <c r="C23" s="135"/>
      <c r="D23" s="135"/>
      <c r="E23" s="20">
        <f>E22-E12</f>
        <v>-12550.071800000151</v>
      </c>
    </row>
    <row r="24" spans="1:7" ht="30" customHeight="1">
      <c r="B24" s="136" t="s">
        <v>52</v>
      </c>
      <c r="C24" s="137"/>
      <c r="D24" s="138"/>
      <c r="E24" s="86" t="str">
        <f>IF(E11&lt;E22,"INDIVIDUA % DI INCREMENTO 2020","ALT")</f>
        <v>ALT</v>
      </c>
      <c r="G24" s="85" t="s">
        <v>150</v>
      </c>
    </row>
    <row r="25" spans="1:7" ht="30" customHeight="1">
      <c r="A25" s="23" t="s">
        <v>48</v>
      </c>
      <c r="B25" s="135" t="s">
        <v>62</v>
      </c>
      <c r="C25" s="135"/>
      <c r="D25" s="135"/>
      <c r="E25" s="21">
        <v>0.23</v>
      </c>
      <c r="F25" s="43" t="s">
        <v>50</v>
      </c>
    </row>
    <row r="26" spans="1:7" ht="6" customHeight="1">
      <c r="B26" s="39"/>
      <c r="C26" s="39"/>
      <c r="D26" s="39"/>
      <c r="E26" s="41"/>
    </row>
    <row r="27" spans="1:7" s="4" customFormat="1" ht="27.75" customHeight="1">
      <c r="A27" s="23" t="s">
        <v>48</v>
      </c>
      <c r="B27" s="127" t="s">
        <v>55</v>
      </c>
      <c r="C27" s="128"/>
      <c r="D27" s="129"/>
      <c r="E27" s="26">
        <f>E12*E25</f>
        <v>94824.505800000014</v>
      </c>
    </row>
    <row r="28" spans="1:7" ht="7.2" customHeight="1">
      <c r="B28" s="39"/>
      <c r="C28" s="39"/>
      <c r="D28" s="39"/>
      <c r="E28" s="41"/>
    </row>
    <row r="29" spans="1:7" s="4" customFormat="1" ht="75.75" customHeight="1">
      <c r="A29" s="23"/>
      <c r="B29" s="139" t="s">
        <v>63</v>
      </c>
      <c r="C29" s="140"/>
      <c r="D29" s="141"/>
      <c r="E29" s="28">
        <f>E27+E12</f>
        <v>507104.96580000001</v>
      </c>
      <c r="F29" s="18" t="str">
        <f>IF(E29&lt;E22,"OK","ALT")</f>
        <v>ALT</v>
      </c>
      <c r="G29" s="85"/>
    </row>
    <row r="30" spans="1:7" ht="7.2" customHeight="1">
      <c r="B30" s="39"/>
      <c r="C30" s="39"/>
      <c r="D30" s="39"/>
      <c r="E30" s="41"/>
    </row>
    <row r="31" spans="1:7" s="4" customFormat="1" ht="28.2" customHeight="1">
      <c r="A31" s="23"/>
      <c r="B31" s="142" t="s">
        <v>149</v>
      </c>
      <c r="C31" s="143"/>
      <c r="D31" s="144"/>
      <c r="E31" s="37">
        <f>E22-E12</f>
        <v>-12550.071800000151</v>
      </c>
      <c r="F31" s="40"/>
    </row>
    <row r="32" spans="1:7" ht="7.2" customHeight="1">
      <c r="B32" s="39"/>
      <c r="C32" s="39"/>
      <c r="D32" s="39"/>
      <c r="E32" s="41"/>
    </row>
    <row r="33" spans="1:7" s="4" customFormat="1" ht="66">
      <c r="A33" s="23" t="s">
        <v>49</v>
      </c>
      <c r="B33" s="124" t="s">
        <v>53</v>
      </c>
      <c r="C33" s="125"/>
      <c r="D33" s="126"/>
      <c r="E33" s="27">
        <v>0</v>
      </c>
      <c r="F33" s="43" t="s">
        <v>50</v>
      </c>
      <c r="G33" s="87" t="s">
        <v>151</v>
      </c>
    </row>
    <row r="34" spans="1:7" ht="7.2" customHeight="1">
      <c r="B34" s="39"/>
      <c r="C34" s="39"/>
      <c r="D34" s="39"/>
      <c r="E34" s="41"/>
    </row>
    <row r="35" spans="1:7" s="4" customFormat="1" ht="27.75" customHeight="1">
      <c r="A35" s="23" t="s">
        <v>49</v>
      </c>
      <c r="B35" s="121" t="s">
        <v>64</v>
      </c>
      <c r="C35" s="122"/>
      <c r="D35" s="123"/>
      <c r="E35" s="30">
        <v>457631.2</v>
      </c>
      <c r="F35" s="43" t="s">
        <v>50</v>
      </c>
    </row>
    <row r="36" spans="1:7" ht="6.75" customHeight="1">
      <c r="B36" s="39"/>
      <c r="C36" s="39"/>
      <c r="D36" s="39"/>
      <c r="E36" s="41"/>
    </row>
    <row r="37" spans="1:7" ht="60" customHeight="1">
      <c r="B37" s="117" t="s">
        <v>56</v>
      </c>
      <c r="C37" s="118"/>
      <c r="D37" s="119"/>
      <c r="E37" s="29">
        <f>E12+E31+E33</f>
        <v>399730.38819999987</v>
      </c>
      <c r="F37" s="18" t="str">
        <f>IF(E37&lt;E35,"OK","ALT")</f>
        <v>OK</v>
      </c>
    </row>
    <row r="38" spans="1:7" ht="6.75" customHeight="1">
      <c r="B38" s="39"/>
      <c r="C38" s="39"/>
      <c r="D38" s="39"/>
      <c r="E38" s="41"/>
    </row>
    <row r="39" spans="1:7" ht="27.75" customHeight="1">
      <c r="B39" s="106" t="s">
        <v>57</v>
      </c>
      <c r="C39" s="106"/>
      <c r="D39" s="106"/>
      <c r="E39" s="31" t="str">
        <f>IF(E37&gt;E35,E33-(E37-E35),"NR")</f>
        <v>NR</v>
      </c>
    </row>
    <row r="40" spans="1:7" ht="6.75" customHeight="1"/>
    <row r="41" spans="1:7" ht="28.2">
      <c r="B41" s="43" t="s">
        <v>50</v>
      </c>
      <c r="C41" s="104" t="s">
        <v>54</v>
      </c>
      <c r="D41" s="105"/>
      <c r="F41" s="42"/>
    </row>
    <row r="44" spans="1:7" s="85" customFormat="1" ht="15.6" hidden="1">
      <c r="A44" s="83"/>
      <c r="B44" s="84">
        <v>1</v>
      </c>
      <c r="C44" s="84" t="s">
        <v>152</v>
      </c>
    </row>
  </sheetData>
  <mergeCells count="25">
    <mergeCell ref="A3:A12"/>
    <mergeCell ref="B37:D37"/>
    <mergeCell ref="G2:O8"/>
    <mergeCell ref="B35:D35"/>
    <mergeCell ref="B33:D33"/>
    <mergeCell ref="B27:D27"/>
    <mergeCell ref="B16:D16"/>
    <mergeCell ref="B18:D18"/>
    <mergeCell ref="B20:D20"/>
    <mergeCell ref="B22:D22"/>
    <mergeCell ref="B23:D23"/>
    <mergeCell ref="B25:D25"/>
    <mergeCell ref="B24:D24"/>
    <mergeCell ref="B29:D29"/>
    <mergeCell ref="B31:D31"/>
    <mergeCell ref="C3:E3"/>
    <mergeCell ref="B2:D2"/>
    <mergeCell ref="C41:D41"/>
    <mergeCell ref="B39:D39"/>
    <mergeCell ref="B1:E1"/>
    <mergeCell ref="B9:D9"/>
    <mergeCell ref="B12:D12"/>
    <mergeCell ref="B14:D14"/>
    <mergeCell ref="B11:D11"/>
    <mergeCell ref="C10:D10"/>
  </mergeCells>
  <conditionalFormatting sqref="E4:E11">
    <cfRule type="expression" dxfId="17" priority="34" stopIfTrue="1">
      <formula>ISBLANK(E4)</formula>
    </cfRule>
  </conditionalFormatting>
  <conditionalFormatting sqref="E14">
    <cfRule type="expression" dxfId="16" priority="33" stopIfTrue="1">
      <formula>ISBLANK(E14)</formula>
    </cfRule>
  </conditionalFormatting>
  <conditionalFormatting sqref="E16">
    <cfRule type="expression" dxfId="15" priority="32" stopIfTrue="1">
      <formula>ISBLANK(E16)</formula>
    </cfRule>
  </conditionalFormatting>
  <conditionalFormatting sqref="E18">
    <cfRule type="expression" dxfId="14" priority="31" stopIfTrue="1">
      <formula>ISBLANK(E18)</formula>
    </cfRule>
  </conditionalFormatting>
  <conditionalFormatting sqref="E20">
    <cfRule type="expression" dxfId="13" priority="30" stopIfTrue="1">
      <formula>ISBLANK(E20)</formula>
    </cfRule>
  </conditionalFormatting>
  <conditionalFormatting sqref="E25">
    <cfRule type="expression" dxfId="12" priority="27" stopIfTrue="1">
      <formula>ISBLANK(E25)</formula>
    </cfRule>
  </conditionalFormatting>
  <conditionalFormatting sqref="E12">
    <cfRule type="expression" dxfId="11" priority="18" stopIfTrue="1">
      <formula>ISBLANK(E12)</formula>
    </cfRule>
  </conditionalFormatting>
  <conditionalFormatting sqref="E22">
    <cfRule type="expression" dxfId="10" priority="17" stopIfTrue="1">
      <formula>ISBLANK(E22)</formula>
    </cfRule>
  </conditionalFormatting>
  <conditionalFormatting sqref="E23:E24">
    <cfRule type="expression" dxfId="9" priority="15" stopIfTrue="1">
      <formula>ISBLANK(E23)</formula>
    </cfRule>
  </conditionalFormatting>
  <conditionalFormatting sqref="E27">
    <cfRule type="expression" dxfId="8" priority="14" stopIfTrue="1">
      <formula>ISBLANK(E27)</formula>
    </cfRule>
  </conditionalFormatting>
  <conditionalFormatting sqref="E35">
    <cfRule type="expression" dxfId="7" priority="12" stopIfTrue="1">
      <formula>ISBLANK(E35)</formula>
    </cfRule>
  </conditionalFormatting>
  <conditionalFormatting sqref="E37">
    <cfRule type="expression" dxfId="6" priority="10" stopIfTrue="1">
      <formula>ISBLANK(E37)</formula>
    </cfRule>
  </conditionalFormatting>
  <conditionalFormatting sqref="E33">
    <cfRule type="expression" dxfId="5" priority="8" stopIfTrue="1">
      <formula>ISBLANK(E33)</formula>
    </cfRule>
  </conditionalFormatting>
  <conditionalFormatting sqref="E29">
    <cfRule type="expression" dxfId="4" priority="6" stopIfTrue="1">
      <formula>ISBLANK(E29)</formula>
    </cfRule>
  </conditionalFormatting>
  <conditionalFormatting sqref="F29">
    <cfRule type="expression" dxfId="3" priority="5" stopIfTrue="1">
      <formula>ISBLANK(F29)</formula>
    </cfRule>
  </conditionalFormatting>
  <conditionalFormatting sqref="E31">
    <cfRule type="expression" dxfId="2" priority="4" stopIfTrue="1">
      <formula>ISBLANK(E31)</formula>
    </cfRule>
  </conditionalFormatting>
  <conditionalFormatting sqref="F37">
    <cfRule type="expression" dxfId="1" priority="3" stopIfTrue="1">
      <formula>ISBLANK(F37)</formula>
    </cfRule>
  </conditionalFormatting>
  <conditionalFormatting sqref="E39">
    <cfRule type="expression" dxfId="0" priority="1" stopIfTrue="1">
      <formula>ISBLANK(E39)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T1</vt:lpstr>
      <vt:lpstr>T2</vt:lpstr>
      <vt:lpstr>T3</vt:lpstr>
      <vt:lpstr>ENTRATE CORRENTI</vt:lpstr>
      <vt:lpstr>SPESA DI PERSONALE</vt:lpstr>
      <vt:lpstr>CALCOLO</vt:lpstr>
    </vt:vector>
  </TitlesOfParts>
  <Company>Soluzione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dc:description>Prodotto protetto dalla disciplina sui diritti d'autore; non divulgabile senza espressa autorizzazione di Soluzione srl</dc:description>
  <cp:lastModifiedBy>Comune</cp:lastModifiedBy>
  <cp:lastPrinted>2021-03-11T15:46:09Z</cp:lastPrinted>
  <dcterms:created xsi:type="dcterms:W3CDTF">2006-02-15T17:28:45Z</dcterms:created>
  <dcterms:modified xsi:type="dcterms:W3CDTF">2021-03-16T10:53:55Z</dcterms:modified>
</cp:coreProperties>
</file>