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SISMA= 2016\CAS\36= RENDICONTAZ. CAS FEBBRAIO 2020\"/>
    </mc:Choice>
  </mc:AlternateContent>
  <bookViews>
    <workbookView xWindow="600" yWindow="465" windowWidth="14700" windowHeight="7680" activeTab="1"/>
  </bookViews>
  <sheets>
    <sheet name="Ocdp 388" sheetId="1" r:id="rId1"/>
    <sheet name="Ocdp 408" sheetId="4" r:id="rId2"/>
    <sheet name="Foglio2" sheetId="2" r:id="rId3"/>
    <sheet name="Foglio3" sheetId="3" r:id="rId4"/>
  </sheets>
  <definedNames>
    <definedName name="_xlnm.Print_Area" localSheetId="0">'Ocdp 388'!$A$1:$N$28</definedName>
    <definedName name="_xlnm.Print_Area" localSheetId="1">'Ocdp 408'!$A$1:$O$26</definedName>
  </definedNames>
  <calcPr calcId="162913"/>
</workbook>
</file>

<file path=xl/calcChain.xml><?xml version="1.0" encoding="utf-8"?>
<calcChain xmlns="http://schemas.openxmlformats.org/spreadsheetml/2006/main">
  <c r="N26" i="4" l="1"/>
  <c r="L26" i="4" l="1"/>
  <c r="H25" i="4" l="1"/>
  <c r="K25" i="4" s="1"/>
  <c r="G25" i="4"/>
  <c r="I25" i="4" l="1"/>
  <c r="J25" i="4" s="1"/>
  <c r="L25" i="4" s="1"/>
  <c r="N25" i="4" s="1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H16" i="4"/>
  <c r="H15" i="4"/>
  <c r="H14" i="4"/>
  <c r="H13" i="4"/>
  <c r="G13" i="4"/>
  <c r="H12" i="4"/>
  <c r="G12" i="4"/>
  <c r="H11" i="4"/>
  <c r="G11" i="4"/>
  <c r="H10" i="4"/>
  <c r="G10" i="4"/>
  <c r="H9" i="4"/>
  <c r="K9" i="4" s="1"/>
  <c r="G9" i="4"/>
  <c r="I9" i="4" s="1"/>
  <c r="J9" i="4" s="1"/>
  <c r="H8" i="4"/>
  <c r="G8" i="4"/>
  <c r="H7" i="4"/>
  <c r="G7" i="4"/>
  <c r="H6" i="4"/>
  <c r="H26" i="1" l="1"/>
  <c r="K26" i="1" s="1"/>
  <c r="G26" i="1"/>
  <c r="J26" i="1" s="1"/>
  <c r="L26" i="1" s="1"/>
  <c r="N26" i="1" s="1"/>
  <c r="H25" i="1"/>
  <c r="K25" i="1" s="1"/>
  <c r="G25" i="1"/>
  <c r="J25" i="1" s="1"/>
  <c r="L25" i="1" s="1"/>
  <c r="N25" i="1" s="1"/>
  <c r="K23" i="1"/>
  <c r="G23" i="1"/>
  <c r="K22" i="1"/>
  <c r="K21" i="1"/>
  <c r="K20" i="1"/>
  <c r="K19" i="1"/>
  <c r="K18" i="1"/>
  <c r="V16" i="1"/>
  <c r="Y16" i="1" s="1"/>
  <c r="U16" i="1"/>
  <c r="X16" i="1" s="1"/>
  <c r="I7" i="4"/>
  <c r="J7" i="4" s="1"/>
  <c r="K7" i="4"/>
  <c r="I6" i="4"/>
  <c r="J6" i="4" s="1"/>
  <c r="K6" i="4"/>
  <c r="I7" i="1"/>
  <c r="K7" i="1"/>
  <c r="L7" i="1" s="1"/>
  <c r="N7" i="1" s="1"/>
  <c r="I6" i="1"/>
  <c r="K6" i="1"/>
  <c r="L6" i="1" s="1"/>
  <c r="N6" i="1" s="1"/>
  <c r="K17" i="4"/>
  <c r="K16" i="4"/>
  <c r="K15" i="4"/>
  <c r="K13" i="4"/>
  <c r="K12" i="4"/>
  <c r="I12" i="4"/>
  <c r="J12" i="4" s="1"/>
  <c r="I11" i="4"/>
  <c r="K11" i="4"/>
  <c r="I13" i="4"/>
  <c r="J13" i="4" s="1"/>
  <c r="I14" i="4"/>
  <c r="J14" i="4" s="1"/>
  <c r="K14" i="4"/>
  <c r="I15" i="4"/>
  <c r="J15" i="4" s="1"/>
  <c r="I16" i="4"/>
  <c r="J16" i="4" s="1"/>
  <c r="I17" i="4"/>
  <c r="J17" i="4" s="1"/>
  <c r="I18" i="4"/>
  <c r="J18" i="4" s="1"/>
  <c r="K18" i="4"/>
  <c r="I19" i="4"/>
  <c r="J19" i="4" s="1"/>
  <c r="K19" i="4"/>
  <c r="I20" i="4"/>
  <c r="J20" i="4" s="1"/>
  <c r="K20" i="4"/>
  <c r="I21" i="4"/>
  <c r="J21" i="4" s="1"/>
  <c r="K21" i="4"/>
  <c r="I22" i="4"/>
  <c r="J22" i="4" s="1"/>
  <c r="K22" i="4"/>
  <c r="I23" i="4"/>
  <c r="J23" i="4"/>
  <c r="K23" i="4"/>
  <c r="I24" i="4"/>
  <c r="J24" i="4" s="1"/>
  <c r="K24" i="4"/>
  <c r="G27" i="1"/>
  <c r="J27" i="1" s="1"/>
  <c r="K10" i="4"/>
  <c r="K8" i="4"/>
  <c r="I17" i="1"/>
  <c r="J17" i="1" s="1"/>
  <c r="I16" i="1"/>
  <c r="J16" i="1" s="1"/>
  <c r="H27" i="1"/>
  <c r="K27" i="1" s="1"/>
  <c r="K17" i="1"/>
  <c r="K16" i="1"/>
  <c r="K15" i="1"/>
  <c r="K14" i="1"/>
  <c r="K13" i="1"/>
  <c r="K12" i="1"/>
  <c r="K11" i="1"/>
  <c r="K10" i="1"/>
  <c r="K9" i="1"/>
  <c r="K8" i="1"/>
  <c r="L16" i="4" l="1"/>
  <c r="N16" i="4" s="1"/>
  <c r="L23" i="4"/>
  <c r="N23" i="4" s="1"/>
  <c r="L15" i="4"/>
  <c r="N15" i="4" s="1"/>
  <c r="L17" i="4"/>
  <c r="N17" i="4" s="1"/>
  <c r="L12" i="4"/>
  <c r="N12" i="4" s="1"/>
  <c r="L13" i="4"/>
  <c r="N13" i="4" s="1"/>
  <c r="L22" i="4"/>
  <c r="N22" i="4" s="1"/>
  <c r="I27" i="1"/>
  <c r="L24" i="4"/>
  <c r="N24" i="4" s="1"/>
  <c r="Z16" i="1"/>
  <c r="AB16" i="1" s="1"/>
  <c r="L20" i="4"/>
  <c r="N20" i="4" s="1"/>
  <c r="L14" i="4"/>
  <c r="N14" i="4" s="1"/>
  <c r="L18" i="4"/>
  <c r="N18" i="4" s="1"/>
  <c r="J11" i="4"/>
  <c r="L11" i="4" s="1"/>
  <c r="N11" i="4" s="1"/>
  <c r="L27" i="1"/>
  <c r="N27" i="1" s="1"/>
  <c r="L21" i="4"/>
  <c r="N21" i="4" s="1"/>
  <c r="L19" i="4"/>
  <c r="N19" i="4" s="1"/>
  <c r="I18" i="1"/>
  <c r="J18" i="1" s="1"/>
  <c r="L18" i="1" s="1"/>
  <c r="N18" i="1" s="1"/>
  <c r="I19" i="1"/>
  <c r="J19" i="1" s="1"/>
  <c r="L19" i="1" s="1"/>
  <c r="N19" i="1" s="1"/>
  <c r="I20" i="1"/>
  <c r="J20" i="1" s="1"/>
  <c r="L20" i="1" s="1"/>
  <c r="N20" i="1" s="1"/>
  <c r="I21" i="1"/>
  <c r="J21" i="1" s="1"/>
  <c r="L21" i="1" s="1"/>
  <c r="N21" i="1" s="1"/>
  <c r="I22" i="1"/>
  <c r="J22" i="1" s="1"/>
  <c r="L22" i="1" s="1"/>
  <c r="N22" i="1" s="1"/>
  <c r="I23" i="1"/>
  <c r="J23" i="1" s="1"/>
  <c r="L23" i="1" s="1"/>
  <c r="N23" i="1" s="1"/>
  <c r="I25" i="1"/>
  <c r="I26" i="1"/>
  <c r="W16" i="1"/>
  <c r="L17" i="1"/>
  <c r="N17" i="1" s="1"/>
  <c r="L16" i="1"/>
  <c r="N16" i="1" s="1"/>
  <c r="L7" i="4"/>
  <c r="N7" i="4" s="1"/>
  <c r="L6" i="4"/>
  <c r="I9" i="1"/>
  <c r="J9" i="1" s="1"/>
  <c r="L9" i="1" s="1"/>
  <c r="N9" i="1" s="1"/>
  <c r="I10" i="1"/>
  <c r="J10" i="1" s="1"/>
  <c r="L10" i="1" s="1"/>
  <c r="N10" i="1" s="1"/>
  <c r="I11" i="1"/>
  <c r="I12" i="1"/>
  <c r="J12" i="1" s="1"/>
  <c r="L12" i="1" s="1"/>
  <c r="N12" i="1" s="1"/>
  <c r="I13" i="1"/>
  <c r="J13" i="1" s="1"/>
  <c r="L13" i="1" s="1"/>
  <c r="N13" i="1" s="1"/>
  <c r="I14" i="1"/>
  <c r="J14" i="1" s="1"/>
  <c r="L14" i="1" s="1"/>
  <c r="N14" i="1" s="1"/>
  <c r="I15" i="1"/>
  <c r="J15" i="1" s="1"/>
  <c r="L15" i="1" s="1"/>
  <c r="N15" i="1" s="1"/>
  <c r="I8" i="1"/>
  <c r="J8" i="1" s="1"/>
  <c r="L8" i="1" s="1"/>
  <c r="N8" i="1" s="1"/>
  <c r="I10" i="4"/>
  <c r="I8" i="4"/>
  <c r="N6" i="4" l="1"/>
  <c r="J11" i="1"/>
  <c r="L11" i="1" s="1"/>
  <c r="N11" i="1" s="1"/>
  <c r="N28" i="1" s="1"/>
  <c r="J10" i="4"/>
  <c r="L10" i="4" s="1"/>
  <c r="N10" i="4" s="1"/>
  <c r="L9" i="4"/>
  <c r="N9" i="4" s="1"/>
  <c r="J8" i="4"/>
  <c r="L8" i="4" s="1"/>
  <c r="N8" i="4" s="1"/>
  <c r="L28" i="1" l="1"/>
</calcChain>
</file>

<file path=xl/sharedStrings.xml><?xml version="1.0" encoding="utf-8"?>
<sst xmlns="http://schemas.openxmlformats.org/spreadsheetml/2006/main" count="81" uniqueCount="49">
  <si>
    <t>CALCOLO CONTRIBUTI C.A.S.</t>
  </si>
  <si>
    <t>Ord. di Sgombero</t>
  </si>
  <si>
    <t>Nominativo</t>
  </si>
  <si>
    <t>N. Comp.</t>
  </si>
  <si>
    <t>&gt; 65 anni</t>
  </si>
  <si>
    <t>Disab.&gt;67%</t>
  </si>
  <si>
    <t>Totale</t>
  </si>
  <si>
    <t>Tot. U65/Dis.</t>
  </si>
  <si>
    <t>Data</t>
  </si>
  <si>
    <t>Tabella Odpc 388  del 26.08.2016</t>
  </si>
  <si>
    <t>valida dal 26.08 al 14.11 2016</t>
  </si>
  <si>
    <t>n. Comp</t>
  </si>
  <si>
    <t>€</t>
  </si>
  <si>
    <t>U65/Dis</t>
  </si>
  <si>
    <t>Contr. Ord.</t>
  </si>
  <si>
    <t>Contr. Agg.</t>
  </si>
  <si>
    <t>Tot. Contr.</t>
  </si>
  <si>
    <t>valida dal 15.11 2016</t>
  </si>
  <si>
    <t>&gt;5</t>
  </si>
  <si>
    <t>n. Giorni</t>
  </si>
  <si>
    <t>PARAMETRIZZAZIONE</t>
  </si>
  <si>
    <t>Contributo</t>
  </si>
  <si>
    <t>Ocdp 388</t>
  </si>
  <si>
    <t>MODALITA' DI PAGAMENTO</t>
  </si>
  <si>
    <t>LUISA ROSA</t>
  </si>
  <si>
    <t>POLVERINI CLAUDIA</t>
  </si>
  <si>
    <t>PASQUALUCCI VINCENZO</t>
  </si>
  <si>
    <t>TROIANI MAURO</t>
  </si>
  <si>
    <t>LUCCIONI FEDERICO</t>
  </si>
  <si>
    <t>TEOFILI IDA</t>
  </si>
  <si>
    <t>TEOFILI FILPPO</t>
  </si>
  <si>
    <t>COMUNE DI BORBONA (RI)</t>
  </si>
  <si>
    <t>Mese : GENNAIO / FEBBRAIO</t>
  </si>
  <si>
    <t>Ocdp 408</t>
  </si>
  <si>
    <t>PLACIDI GIANLUCA</t>
  </si>
  <si>
    <t>DI PLACIDO ANNA MARIA</t>
  </si>
  <si>
    <t>GENTILUCCI MARIA</t>
  </si>
  <si>
    <t>MANCINI FERRUCCIO</t>
  </si>
  <si>
    <t>TEOFILI GIUSEPPINA</t>
  </si>
  <si>
    <t>SAVINI VALENTINA</t>
  </si>
  <si>
    <t>PICA AUGUSTO</t>
  </si>
  <si>
    <t>TOCCHIO GIOVANNI</t>
  </si>
  <si>
    <t>ANZIDEI LUCIA</t>
  </si>
  <si>
    <t>MANCINI ANTONIETTA</t>
  </si>
  <si>
    <t>DI MUZIO MARIO</t>
  </si>
  <si>
    <t>PASQUALUCCI TERESA</t>
  </si>
  <si>
    <t>BARATTELLI ANGELO</t>
  </si>
  <si>
    <t xml:space="preserve"> *+€ 100,00 badante Popoaca - € 50,00 recupero determinazione 73/18 </t>
  </si>
  <si>
    <t>Mese : FEBBRAIO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</si>
</sst>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164" fontId="0" fillId="0" borderId="1" xfId="2" applyFont="1" applyBorder="1"/>
    <xf numFmtId="164" fontId="3" fillId="0" borderId="0" xfId="2" applyFont="1" applyBorder="1"/>
    <xf numFmtId="0" fontId="7" fillId="0" borderId="0" xfId="0" applyFont="1"/>
    <xf numFmtId="164" fontId="5" fillId="0" borderId="1" xfId="2" applyFont="1" applyBorder="1"/>
    <xf numFmtId="166" fontId="2" fillId="0" borderId="1" xfId="2" applyNumberFormat="1" applyFont="1" applyBorder="1"/>
    <xf numFmtId="0" fontId="0" fillId="2" borderId="0" xfId="0" applyFill="1"/>
    <xf numFmtId="166" fontId="1" fillId="0" borderId="1" xfId="2" applyNumberFormat="1" applyFont="1" applyBorder="1"/>
    <xf numFmtId="164" fontId="5" fillId="0" borderId="0" xfId="2" applyFont="1" applyBorder="1"/>
    <xf numFmtId="0" fontId="5" fillId="0" borderId="0" xfId="0" applyFont="1" applyBorder="1"/>
    <xf numFmtId="0" fontId="8" fillId="0" borderId="2" xfId="0" applyFont="1" applyBorder="1"/>
    <xf numFmtId="0" fontId="2" fillId="0" borderId="3" xfId="0" applyFont="1" applyBorder="1"/>
    <xf numFmtId="0" fontId="4" fillId="0" borderId="3" xfId="0" applyFont="1" applyBorder="1"/>
    <xf numFmtId="0" fontId="8" fillId="0" borderId="3" xfId="0" applyFont="1" applyBorder="1"/>
    <xf numFmtId="0" fontId="2" fillId="0" borderId="4" xfId="0" applyFont="1" applyBorder="1"/>
    <xf numFmtId="0" fontId="8" fillId="0" borderId="5" xfId="0" applyFont="1" applyBorder="1"/>
    <xf numFmtId="0" fontId="8" fillId="0" borderId="0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4" fillId="0" borderId="1" xfId="1" applyFont="1" applyBorder="1"/>
    <xf numFmtId="0" fontId="4" fillId="0" borderId="1" xfId="0" applyFont="1" applyFill="1" applyBorder="1" applyAlignment="1">
      <alignment horizontal="center"/>
    </xf>
    <xf numFmtId="165" fontId="4" fillId="0" borderId="1" xfId="1" applyFont="1" applyFill="1" applyBorder="1"/>
    <xf numFmtId="0" fontId="4" fillId="0" borderId="1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164" fontId="3" fillId="0" borderId="1" xfId="2" applyFont="1" applyBorder="1"/>
    <xf numFmtId="164" fontId="3" fillId="0" borderId="0" xfId="0" applyNumberFormat="1" applyFont="1"/>
    <xf numFmtId="0" fontId="9" fillId="0" borderId="0" xfId="0" applyFont="1"/>
    <xf numFmtId="14" fontId="0" fillId="0" borderId="1" xfId="0" applyNumberFormat="1" applyBorder="1"/>
    <xf numFmtId="14" fontId="0" fillId="0" borderId="0" xfId="0" applyNumberFormat="1"/>
    <xf numFmtId="0" fontId="0" fillId="0" borderId="9" xfId="0" applyFill="1" applyBorder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J7" sqref="J7"/>
    </sheetView>
  </sheetViews>
  <sheetFormatPr defaultRowHeight="15.75" x14ac:dyDescent="0.25"/>
  <cols>
    <col min="1" max="1" width="11.7109375" customWidth="1"/>
    <col min="2" max="2" width="33.42578125" customWidth="1"/>
    <col min="3" max="3" width="25.28515625" customWidth="1"/>
    <col min="4" max="4" width="10.7109375" customWidth="1"/>
    <col min="5" max="5" width="11.5703125" customWidth="1"/>
    <col min="6" max="6" width="11.85546875" customWidth="1"/>
    <col min="7" max="7" width="10.7109375" customWidth="1"/>
    <col min="8" max="8" width="13.140625" customWidth="1"/>
    <col min="9" max="9" width="0.28515625" customWidth="1"/>
    <col min="10" max="10" width="12" customWidth="1"/>
    <col min="11" max="11" width="11.5703125" customWidth="1"/>
    <col min="12" max="12" width="13" style="1" customWidth="1"/>
    <col min="13" max="13" width="8.28515625" customWidth="1"/>
    <col min="14" max="28" width="13" style="7" customWidth="1"/>
    <col min="29" max="29" width="13" customWidth="1"/>
  </cols>
  <sheetData>
    <row r="1" spans="1:39" ht="26.25" x14ac:dyDescent="0.4">
      <c r="B1" s="37" t="s">
        <v>31</v>
      </c>
      <c r="M1" s="9">
        <v>30</v>
      </c>
    </row>
    <row r="2" spans="1:39" ht="21" x14ac:dyDescent="0.35">
      <c r="B2" s="3" t="s">
        <v>0</v>
      </c>
      <c r="AE2" s="14" t="s">
        <v>9</v>
      </c>
      <c r="AF2" s="15"/>
      <c r="AG2" s="15"/>
      <c r="AH2" s="15"/>
      <c r="AI2" s="16"/>
      <c r="AJ2" s="17" t="s">
        <v>9</v>
      </c>
      <c r="AK2" s="15"/>
      <c r="AL2" s="15"/>
      <c r="AM2" s="18"/>
    </row>
    <row r="3" spans="1:39" x14ac:dyDescent="0.25">
      <c r="AE3" s="19" t="s">
        <v>10</v>
      </c>
      <c r="AF3" s="20"/>
      <c r="AG3" s="20"/>
      <c r="AH3" s="21"/>
      <c r="AI3" s="21"/>
      <c r="AJ3" s="20" t="s">
        <v>17</v>
      </c>
      <c r="AK3" s="20"/>
      <c r="AL3" s="20"/>
      <c r="AM3" s="22"/>
    </row>
    <row r="4" spans="1:39" x14ac:dyDescent="0.25">
      <c r="A4" s="1" t="s">
        <v>22</v>
      </c>
      <c r="B4" s="10" t="s">
        <v>32</v>
      </c>
      <c r="M4" s="1" t="s">
        <v>20</v>
      </c>
      <c r="AE4" s="23" t="s">
        <v>11</v>
      </c>
      <c r="AF4" s="23" t="s">
        <v>12</v>
      </c>
      <c r="AG4" s="24"/>
      <c r="AH4" s="24"/>
      <c r="AI4" s="21"/>
      <c r="AJ4" s="23" t="s">
        <v>11</v>
      </c>
      <c r="AK4" s="23" t="s">
        <v>12</v>
      </c>
      <c r="AL4" s="24"/>
      <c r="AM4" s="25"/>
    </row>
    <row r="5" spans="1:39" x14ac:dyDescent="0.25">
      <c r="A5" s="32" t="s">
        <v>8</v>
      </c>
      <c r="B5" s="32" t="s">
        <v>1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14</v>
      </c>
      <c r="J5" s="32" t="s">
        <v>14</v>
      </c>
      <c r="K5" s="32" t="s">
        <v>15</v>
      </c>
      <c r="L5" s="32" t="s">
        <v>16</v>
      </c>
      <c r="M5" s="32" t="s">
        <v>19</v>
      </c>
      <c r="N5" s="34" t="s">
        <v>21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1"/>
      <c r="AE5" s="23">
        <v>1</v>
      </c>
      <c r="AF5" s="26">
        <v>300</v>
      </c>
      <c r="AG5" s="21"/>
      <c r="AH5" s="21"/>
      <c r="AI5" s="21"/>
      <c r="AJ5" s="23">
        <v>1</v>
      </c>
      <c r="AK5" s="26">
        <v>400</v>
      </c>
      <c r="AL5" s="21"/>
      <c r="AM5" s="22"/>
    </row>
    <row r="6" spans="1:39" x14ac:dyDescent="0.25">
      <c r="A6" s="38"/>
      <c r="B6" s="38"/>
      <c r="C6" s="4"/>
      <c r="D6" s="4"/>
      <c r="E6" s="4"/>
      <c r="F6" s="4"/>
      <c r="G6" s="4"/>
      <c r="H6" s="4"/>
      <c r="I6" s="5" t="e">
        <f t="shared" ref="I6" si="0">VLOOKUP(G6,AR$5:AS$14,2,FALSE)</f>
        <v>#N/A</v>
      </c>
      <c r="J6" s="5"/>
      <c r="K6" s="5">
        <f t="shared" ref="K6" si="1">H6*AS$14</f>
        <v>0</v>
      </c>
      <c r="L6" s="35">
        <f>K6+J6</f>
        <v>0</v>
      </c>
      <c r="M6" s="11"/>
      <c r="N6" s="8">
        <f>L6/M$1*M6</f>
        <v>0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6"/>
      <c r="AE6" s="23">
        <v>2</v>
      </c>
      <c r="AF6" s="26">
        <v>400</v>
      </c>
      <c r="AG6" s="21"/>
      <c r="AH6" s="21"/>
      <c r="AI6" s="21"/>
      <c r="AJ6" s="23">
        <v>2</v>
      </c>
      <c r="AK6" s="26">
        <v>500</v>
      </c>
      <c r="AL6" s="21"/>
      <c r="AM6" s="22"/>
    </row>
    <row r="7" spans="1:39" x14ac:dyDescent="0.25">
      <c r="A7" s="38"/>
      <c r="B7" s="38"/>
      <c r="C7" s="4"/>
      <c r="D7" s="4"/>
      <c r="E7" s="4"/>
      <c r="F7" s="4"/>
      <c r="G7" s="4"/>
      <c r="H7" s="4"/>
      <c r="I7" s="5" t="e">
        <f>VLOOKUP(G7,AR$5:AS$14,2,FALSE)</f>
        <v>#N/A</v>
      </c>
      <c r="J7" s="5"/>
      <c r="K7" s="5">
        <f>H7*AS$14</f>
        <v>0</v>
      </c>
      <c r="L7" s="35">
        <f>K7+J7</f>
        <v>0</v>
      </c>
      <c r="M7" s="11"/>
      <c r="N7" s="8">
        <f>L7/M$1*M7</f>
        <v>0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6"/>
      <c r="AE7" s="23">
        <v>3</v>
      </c>
      <c r="AF7" s="26">
        <v>600</v>
      </c>
      <c r="AG7" s="21"/>
      <c r="AH7" s="21"/>
      <c r="AI7" s="21"/>
      <c r="AJ7" s="23">
        <v>3</v>
      </c>
      <c r="AK7" s="26">
        <v>700</v>
      </c>
      <c r="AL7" s="21"/>
      <c r="AM7" s="22"/>
    </row>
    <row r="8" spans="1:39" x14ac:dyDescent="0.25">
      <c r="A8" s="38"/>
      <c r="B8" s="38"/>
      <c r="C8" s="4"/>
      <c r="D8" s="4"/>
      <c r="E8" s="4"/>
      <c r="F8" s="4"/>
      <c r="G8" s="4"/>
      <c r="H8" s="4"/>
      <c r="I8" s="5" t="e">
        <f t="shared" ref="I8:I15" si="2">VLOOKUP(G8,AE$5:AF$14,2,FALSE)</f>
        <v>#N/A</v>
      </c>
      <c r="J8" s="5">
        <f t="shared" ref="J8:J15" si="3">IF(G8&gt;0,I8,0)</f>
        <v>0</v>
      </c>
      <c r="K8" s="5">
        <f t="shared" ref="K8:K15" si="4">H8*AF$14</f>
        <v>0</v>
      </c>
      <c r="L8" s="35">
        <f t="shared" ref="L8:L15" si="5">J8+K8</f>
        <v>0</v>
      </c>
      <c r="M8" s="11"/>
      <c r="N8" s="8">
        <f t="shared" ref="N8:N15" si="6">L8/M$1*M8</f>
        <v>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6"/>
      <c r="AE8" s="27">
        <v>4</v>
      </c>
      <c r="AF8" s="26">
        <v>600</v>
      </c>
      <c r="AG8" s="21"/>
      <c r="AH8" s="21"/>
      <c r="AI8" s="21"/>
      <c r="AJ8" s="23">
        <v>4</v>
      </c>
      <c r="AK8" s="26">
        <v>800</v>
      </c>
      <c r="AL8" s="21"/>
      <c r="AM8" s="22"/>
    </row>
    <row r="9" spans="1:39" x14ac:dyDescent="0.25">
      <c r="A9" s="38"/>
      <c r="B9" s="38"/>
      <c r="C9" s="4"/>
      <c r="D9" s="4"/>
      <c r="E9" s="4"/>
      <c r="F9" s="4"/>
      <c r="G9" s="4"/>
      <c r="H9" s="4"/>
      <c r="I9" s="5" t="e">
        <f t="shared" si="2"/>
        <v>#N/A</v>
      </c>
      <c r="J9" s="5">
        <f t="shared" si="3"/>
        <v>0</v>
      </c>
      <c r="K9" s="5">
        <f t="shared" si="4"/>
        <v>0</v>
      </c>
      <c r="L9" s="35">
        <f t="shared" si="5"/>
        <v>0</v>
      </c>
      <c r="M9" s="11"/>
      <c r="N9" s="8">
        <f t="shared" si="6"/>
        <v>0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6"/>
      <c r="AE9" s="27">
        <v>5</v>
      </c>
      <c r="AF9" s="26">
        <v>600</v>
      </c>
      <c r="AG9" s="21"/>
      <c r="AH9" s="21"/>
      <c r="AI9" s="21"/>
      <c r="AJ9" s="23">
        <v>5</v>
      </c>
      <c r="AK9" s="28">
        <v>900</v>
      </c>
      <c r="AL9" s="21"/>
      <c r="AM9" s="22"/>
    </row>
    <row r="10" spans="1:39" x14ac:dyDescent="0.25">
      <c r="A10" s="38"/>
      <c r="B10" s="38"/>
      <c r="C10" s="4"/>
      <c r="D10" s="4"/>
      <c r="E10" s="4"/>
      <c r="F10" s="4"/>
      <c r="G10" s="4"/>
      <c r="H10" s="4"/>
      <c r="I10" s="5" t="e">
        <f t="shared" si="2"/>
        <v>#N/A</v>
      </c>
      <c r="J10" s="5">
        <f t="shared" si="3"/>
        <v>0</v>
      </c>
      <c r="K10" s="5">
        <f t="shared" si="4"/>
        <v>0</v>
      </c>
      <c r="L10" s="35">
        <f t="shared" si="5"/>
        <v>0</v>
      </c>
      <c r="M10" s="11"/>
      <c r="N10" s="8">
        <f t="shared" si="6"/>
        <v>0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6"/>
      <c r="AE10" s="27">
        <v>6</v>
      </c>
      <c r="AF10" s="26">
        <v>600</v>
      </c>
      <c r="AG10" s="21"/>
      <c r="AH10" s="21"/>
      <c r="AI10" s="21"/>
      <c r="AJ10" s="23" t="s">
        <v>18</v>
      </c>
      <c r="AK10" s="26">
        <v>900</v>
      </c>
      <c r="AL10" s="21"/>
      <c r="AM10" s="22"/>
    </row>
    <row r="11" spans="1:39" x14ac:dyDescent="0.25">
      <c r="A11" s="38"/>
      <c r="B11" s="38"/>
      <c r="C11" s="4"/>
      <c r="D11" s="4"/>
      <c r="E11" s="4"/>
      <c r="F11" s="4"/>
      <c r="G11" s="4"/>
      <c r="H11" s="4"/>
      <c r="I11" s="5" t="e">
        <f t="shared" si="2"/>
        <v>#N/A</v>
      </c>
      <c r="J11" s="5">
        <f>IF(G11&gt;0,I11,0)</f>
        <v>0</v>
      </c>
      <c r="K11" s="5">
        <f t="shared" si="4"/>
        <v>0</v>
      </c>
      <c r="L11" s="35">
        <f>J11+K11</f>
        <v>0</v>
      </c>
      <c r="M11" s="11"/>
      <c r="N11" s="8">
        <f t="shared" si="6"/>
        <v>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6"/>
      <c r="AE11" s="27">
        <v>7</v>
      </c>
      <c r="AF11" s="26">
        <v>600</v>
      </c>
      <c r="AG11" s="21"/>
      <c r="AH11" s="21"/>
      <c r="AI11" s="21"/>
      <c r="AJ11" s="29" t="s">
        <v>13</v>
      </c>
      <c r="AK11" s="28">
        <v>200</v>
      </c>
      <c r="AL11" s="21"/>
      <c r="AM11" s="22"/>
    </row>
    <row r="12" spans="1:39" x14ac:dyDescent="0.25">
      <c r="A12" s="38"/>
      <c r="B12" s="38"/>
      <c r="C12" s="4"/>
      <c r="D12" s="4"/>
      <c r="E12" s="4"/>
      <c r="F12" s="4"/>
      <c r="G12" s="4"/>
      <c r="H12" s="4"/>
      <c r="I12" s="5" t="e">
        <f t="shared" si="2"/>
        <v>#N/A</v>
      </c>
      <c r="J12" s="5">
        <f t="shared" si="3"/>
        <v>0</v>
      </c>
      <c r="K12" s="5">
        <f t="shared" si="4"/>
        <v>0</v>
      </c>
      <c r="L12" s="35">
        <f t="shared" si="5"/>
        <v>0</v>
      </c>
      <c r="M12" s="11"/>
      <c r="N12" s="8">
        <f t="shared" si="6"/>
        <v>0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6"/>
      <c r="AE12" s="27">
        <v>8</v>
      </c>
      <c r="AF12" s="26">
        <v>600</v>
      </c>
      <c r="AG12" s="21"/>
      <c r="AH12" s="21"/>
      <c r="AI12" s="21"/>
      <c r="AJ12" s="21"/>
      <c r="AK12" s="21"/>
      <c r="AL12" s="21"/>
      <c r="AM12" s="22"/>
    </row>
    <row r="13" spans="1:39" x14ac:dyDescent="0.25">
      <c r="A13" s="38"/>
      <c r="B13" s="38"/>
      <c r="C13" s="4"/>
      <c r="D13" s="4"/>
      <c r="E13" s="4"/>
      <c r="F13" s="4"/>
      <c r="G13" s="4"/>
      <c r="H13" s="4"/>
      <c r="I13" s="5" t="e">
        <f t="shared" si="2"/>
        <v>#N/A</v>
      </c>
      <c r="J13" s="5">
        <f t="shared" si="3"/>
        <v>0</v>
      </c>
      <c r="K13" s="5">
        <f t="shared" si="4"/>
        <v>0</v>
      </c>
      <c r="L13" s="35">
        <f t="shared" si="5"/>
        <v>0</v>
      </c>
      <c r="M13" s="11"/>
      <c r="N13" s="8">
        <f t="shared" si="6"/>
        <v>0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6"/>
      <c r="AE13" s="23">
        <v>9</v>
      </c>
      <c r="AF13" s="26">
        <v>600</v>
      </c>
      <c r="AG13" s="21"/>
      <c r="AH13" s="21"/>
      <c r="AI13" s="21"/>
      <c r="AJ13" s="21"/>
      <c r="AK13" s="21"/>
      <c r="AL13" s="21"/>
      <c r="AM13" s="22"/>
    </row>
    <row r="14" spans="1:39" x14ac:dyDescent="0.25">
      <c r="A14" s="38"/>
      <c r="B14" s="38"/>
      <c r="C14" s="4"/>
      <c r="D14" s="4"/>
      <c r="E14" s="4"/>
      <c r="F14" s="4"/>
      <c r="G14" s="4"/>
      <c r="H14" s="4"/>
      <c r="I14" s="5" t="e">
        <f t="shared" si="2"/>
        <v>#N/A</v>
      </c>
      <c r="J14" s="5">
        <f t="shared" si="3"/>
        <v>0</v>
      </c>
      <c r="K14" s="5">
        <f t="shared" si="4"/>
        <v>0</v>
      </c>
      <c r="L14" s="35">
        <f t="shared" si="5"/>
        <v>0</v>
      </c>
      <c r="M14" s="11"/>
      <c r="N14" s="8">
        <f t="shared" si="6"/>
        <v>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6"/>
      <c r="AE14" s="29" t="s">
        <v>13</v>
      </c>
      <c r="AF14" s="28">
        <v>200</v>
      </c>
      <c r="AG14" s="30"/>
      <c r="AH14" s="30"/>
      <c r="AI14" s="30"/>
      <c r="AJ14" s="30"/>
      <c r="AK14" s="30"/>
      <c r="AL14" s="30"/>
      <c r="AM14" s="31"/>
    </row>
    <row r="15" spans="1:39" x14ac:dyDescent="0.25">
      <c r="A15" s="38"/>
      <c r="B15" s="38"/>
      <c r="C15" s="4"/>
      <c r="D15" s="4"/>
      <c r="E15" s="4"/>
      <c r="F15" s="4"/>
      <c r="G15" s="4"/>
      <c r="H15" s="4"/>
      <c r="I15" s="5" t="e">
        <f t="shared" si="2"/>
        <v>#N/A</v>
      </c>
      <c r="J15" s="5">
        <f t="shared" si="3"/>
        <v>0</v>
      </c>
      <c r="K15" s="5">
        <f t="shared" si="4"/>
        <v>0</v>
      </c>
      <c r="L15" s="35">
        <f t="shared" si="5"/>
        <v>0</v>
      </c>
      <c r="M15" s="11"/>
      <c r="N15" s="8">
        <f t="shared" si="6"/>
        <v>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6"/>
    </row>
    <row r="16" spans="1:39" x14ac:dyDescent="0.25">
      <c r="A16" s="38"/>
      <c r="B16" s="38"/>
      <c r="C16" s="4"/>
      <c r="D16" s="4"/>
      <c r="E16" s="4"/>
      <c r="F16" s="4"/>
      <c r="G16" s="4"/>
      <c r="H16" s="4"/>
      <c r="I16" s="5" t="e">
        <f t="shared" ref="I16:I27" si="7">VLOOKUP(G16,AE$5:AF$14,2,FALSE)</f>
        <v>#N/A</v>
      </c>
      <c r="J16" s="5">
        <f t="shared" ref="J16:J27" si="8">IF(G16&gt;0,I16,0)</f>
        <v>0</v>
      </c>
      <c r="K16" s="5">
        <f t="shared" ref="K16:K27" si="9">H16*AF$14</f>
        <v>0</v>
      </c>
      <c r="L16" s="35">
        <f t="shared" ref="L16:L27" si="10">J16+K16</f>
        <v>0</v>
      </c>
      <c r="M16" s="11"/>
      <c r="N16" s="8">
        <f t="shared" ref="N16:N27" si="11">L16/M$1*M16</f>
        <v>0</v>
      </c>
      <c r="O16" s="4"/>
      <c r="P16" s="4"/>
      <c r="Q16" s="4"/>
      <c r="R16" s="4"/>
      <c r="S16" s="4"/>
      <c r="T16" s="4"/>
      <c r="U16" s="4">
        <f t="shared" ref="U16" si="12">+R16</f>
        <v>0</v>
      </c>
      <c r="V16" s="4">
        <f t="shared" ref="V16" si="13">S16+T16</f>
        <v>0</v>
      </c>
      <c r="W16" s="5" t="e">
        <f t="shared" ref="W16" si="14">VLOOKUP(U16,AS$5:AT$14,2,FALSE)</f>
        <v>#N/A</v>
      </c>
      <c r="X16" s="5">
        <f t="shared" ref="X16" si="15">IF(U16&gt;0,W16,0)</f>
        <v>0</v>
      </c>
      <c r="Y16" s="5">
        <f t="shared" ref="Y16" si="16">V16*AT$14</f>
        <v>0</v>
      </c>
      <c r="Z16" s="35">
        <f t="shared" ref="Z16" si="17">X16+Y16</f>
        <v>0</v>
      </c>
      <c r="AA16" s="11"/>
      <c r="AB16" s="8" t="e">
        <f t="shared" ref="AB16" si="18">Z16/AA$1*AA16</f>
        <v>#DIV/0!</v>
      </c>
      <c r="AC16" s="6"/>
    </row>
    <row r="17" spans="1:29" x14ac:dyDescent="0.25">
      <c r="A17" s="38"/>
      <c r="B17" s="38"/>
      <c r="C17" s="4"/>
      <c r="D17" s="4"/>
      <c r="E17" s="4"/>
      <c r="F17" s="4"/>
      <c r="G17" s="4"/>
      <c r="H17" s="4"/>
      <c r="I17" s="5" t="e">
        <f t="shared" si="7"/>
        <v>#N/A</v>
      </c>
      <c r="J17" s="5">
        <f t="shared" si="8"/>
        <v>0</v>
      </c>
      <c r="K17" s="5">
        <f t="shared" si="9"/>
        <v>0</v>
      </c>
      <c r="L17" s="35">
        <f t="shared" si="10"/>
        <v>0</v>
      </c>
      <c r="M17" s="11"/>
      <c r="N17" s="8">
        <f t="shared" si="11"/>
        <v>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6"/>
    </row>
    <row r="18" spans="1:29" x14ac:dyDescent="0.25">
      <c r="A18" s="38"/>
      <c r="B18" s="38"/>
      <c r="C18" s="4"/>
      <c r="D18" s="4"/>
      <c r="E18" s="4"/>
      <c r="F18" s="4"/>
      <c r="G18" s="4"/>
      <c r="H18" s="4"/>
      <c r="I18" s="5" t="e">
        <f t="shared" ref="I18:I26" si="19">VLOOKUP(G18,AE$5:AF$14,2,FALSE)</f>
        <v>#N/A</v>
      </c>
      <c r="J18" s="5">
        <f t="shared" ref="J18:J26" si="20">IF(G18&gt;0,I18,0)</f>
        <v>0</v>
      </c>
      <c r="K18" s="5">
        <f t="shared" ref="K18:K26" si="21">H18*AF$14</f>
        <v>0</v>
      </c>
      <c r="L18" s="35">
        <f t="shared" ref="L18:L26" si="22">J18+K18</f>
        <v>0</v>
      </c>
      <c r="M18" s="11"/>
      <c r="N18" s="8">
        <f t="shared" ref="N18:N26" si="23">L18/M$1*M18</f>
        <v>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6"/>
    </row>
    <row r="19" spans="1:29" x14ac:dyDescent="0.25">
      <c r="A19" s="38"/>
      <c r="B19" s="38"/>
      <c r="C19" s="4"/>
      <c r="D19" s="4"/>
      <c r="E19" s="4"/>
      <c r="F19" s="4"/>
      <c r="G19" s="4"/>
      <c r="H19" s="4"/>
      <c r="I19" s="5" t="e">
        <f t="shared" si="19"/>
        <v>#N/A</v>
      </c>
      <c r="J19" s="5">
        <f t="shared" si="20"/>
        <v>0</v>
      </c>
      <c r="K19" s="5">
        <f t="shared" si="21"/>
        <v>0</v>
      </c>
      <c r="L19" s="35">
        <f t="shared" si="22"/>
        <v>0</v>
      </c>
      <c r="M19" s="11"/>
      <c r="N19" s="8">
        <f t="shared" si="23"/>
        <v>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6"/>
    </row>
    <row r="20" spans="1:29" x14ac:dyDescent="0.25">
      <c r="A20" s="38"/>
      <c r="B20" s="38"/>
      <c r="C20" s="4"/>
      <c r="D20" s="4"/>
      <c r="E20" s="4"/>
      <c r="F20" s="4"/>
      <c r="G20" s="4"/>
      <c r="H20" s="4"/>
      <c r="I20" s="5" t="e">
        <f t="shared" si="19"/>
        <v>#N/A</v>
      </c>
      <c r="J20" s="5">
        <f t="shared" si="20"/>
        <v>0</v>
      </c>
      <c r="K20" s="5">
        <f t="shared" si="21"/>
        <v>0</v>
      </c>
      <c r="L20" s="35">
        <f t="shared" si="22"/>
        <v>0</v>
      </c>
      <c r="M20" s="11"/>
      <c r="N20" s="8">
        <f t="shared" si="23"/>
        <v>0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6"/>
    </row>
    <row r="21" spans="1:29" x14ac:dyDescent="0.25">
      <c r="A21" s="39"/>
      <c r="B21" s="39"/>
      <c r="C21" s="40"/>
      <c r="D21" s="4"/>
      <c r="E21" s="4"/>
      <c r="F21" s="4"/>
      <c r="G21" s="4"/>
      <c r="H21" s="4"/>
      <c r="I21" s="5" t="e">
        <f t="shared" si="19"/>
        <v>#N/A</v>
      </c>
      <c r="J21" s="5">
        <f t="shared" si="20"/>
        <v>0</v>
      </c>
      <c r="K21" s="5">
        <f t="shared" si="21"/>
        <v>0</v>
      </c>
      <c r="L21" s="35">
        <f t="shared" si="22"/>
        <v>0</v>
      </c>
      <c r="M21" s="11"/>
      <c r="N21" s="8">
        <f t="shared" si="23"/>
        <v>0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6"/>
    </row>
    <row r="22" spans="1:29" x14ac:dyDescent="0.25">
      <c r="A22" s="38"/>
      <c r="B22" s="38"/>
      <c r="C22" s="4"/>
      <c r="D22" s="4"/>
      <c r="E22" s="4"/>
      <c r="F22" s="4"/>
      <c r="G22" s="4"/>
      <c r="H22" s="4"/>
      <c r="I22" s="5" t="e">
        <f t="shared" si="19"/>
        <v>#N/A</v>
      </c>
      <c r="J22" s="5">
        <f t="shared" si="20"/>
        <v>0</v>
      </c>
      <c r="K22" s="5">
        <f t="shared" si="21"/>
        <v>0</v>
      </c>
      <c r="L22" s="35">
        <f t="shared" si="22"/>
        <v>0</v>
      </c>
      <c r="M22" s="11"/>
      <c r="N22" s="8">
        <f t="shared" si="23"/>
        <v>0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6"/>
    </row>
    <row r="23" spans="1:29" x14ac:dyDescent="0.25">
      <c r="A23" s="38"/>
      <c r="B23" s="38"/>
      <c r="C23" s="4"/>
      <c r="D23" s="4"/>
      <c r="E23" s="4"/>
      <c r="F23" s="4"/>
      <c r="G23" s="4">
        <f t="shared" ref="G23:G26" si="24">+D23</f>
        <v>0</v>
      </c>
      <c r="H23" s="4"/>
      <c r="I23" s="5" t="e">
        <f t="shared" si="19"/>
        <v>#N/A</v>
      </c>
      <c r="J23" s="5">
        <f t="shared" si="20"/>
        <v>0</v>
      </c>
      <c r="K23" s="5">
        <f t="shared" si="21"/>
        <v>0</v>
      </c>
      <c r="L23" s="35">
        <f t="shared" si="22"/>
        <v>0</v>
      </c>
      <c r="M23" s="11"/>
      <c r="N23" s="8">
        <f t="shared" si="23"/>
        <v>0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6"/>
    </row>
    <row r="24" spans="1:29" x14ac:dyDescent="0.25">
      <c r="A24" s="38"/>
      <c r="B24" s="38"/>
      <c r="C24" s="4"/>
      <c r="D24" s="4"/>
      <c r="E24" s="4"/>
      <c r="F24" s="4"/>
      <c r="G24" s="4"/>
      <c r="H24" s="4"/>
      <c r="I24" s="5"/>
      <c r="J24" s="5"/>
      <c r="K24" s="5"/>
      <c r="L24" s="35"/>
      <c r="M24" s="11"/>
      <c r="N24" s="8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6"/>
    </row>
    <row r="25" spans="1:29" x14ac:dyDescent="0.25">
      <c r="A25" s="38"/>
      <c r="B25" s="4"/>
      <c r="C25" s="4"/>
      <c r="D25" s="4"/>
      <c r="E25" s="4"/>
      <c r="F25" s="4"/>
      <c r="G25" s="4">
        <f t="shared" si="24"/>
        <v>0</v>
      </c>
      <c r="H25" s="4">
        <f t="shared" ref="H25:H26" si="25">E25+F25</f>
        <v>0</v>
      </c>
      <c r="I25" s="5" t="e">
        <f t="shared" si="19"/>
        <v>#N/A</v>
      </c>
      <c r="J25" s="5">
        <f t="shared" si="20"/>
        <v>0</v>
      </c>
      <c r="K25" s="5">
        <f t="shared" si="21"/>
        <v>0</v>
      </c>
      <c r="L25" s="35">
        <f t="shared" si="22"/>
        <v>0</v>
      </c>
      <c r="M25" s="11"/>
      <c r="N25" s="8">
        <f t="shared" si="23"/>
        <v>0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6"/>
    </row>
    <row r="26" spans="1:29" x14ac:dyDescent="0.25">
      <c r="A26" s="4"/>
      <c r="B26" s="4"/>
      <c r="C26" s="4"/>
      <c r="D26" s="4"/>
      <c r="E26" s="4"/>
      <c r="F26" s="4"/>
      <c r="G26" s="4">
        <f t="shared" si="24"/>
        <v>0</v>
      </c>
      <c r="H26" s="4">
        <f t="shared" si="25"/>
        <v>0</v>
      </c>
      <c r="I26" s="5" t="e">
        <f t="shared" si="19"/>
        <v>#N/A</v>
      </c>
      <c r="J26" s="5">
        <f t="shared" si="20"/>
        <v>0</v>
      </c>
      <c r="K26" s="5">
        <f t="shared" si="21"/>
        <v>0</v>
      </c>
      <c r="L26" s="35">
        <f t="shared" si="22"/>
        <v>0</v>
      </c>
      <c r="M26" s="11"/>
      <c r="N26" s="8">
        <f t="shared" si="23"/>
        <v>0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6"/>
    </row>
    <row r="27" spans="1:29" x14ac:dyDescent="0.25">
      <c r="A27" s="4"/>
      <c r="B27" s="4"/>
      <c r="C27" s="4"/>
      <c r="D27" s="4"/>
      <c r="E27" s="4"/>
      <c r="F27" s="4"/>
      <c r="G27" s="4">
        <f t="shared" ref="G27" si="26">+D27</f>
        <v>0</v>
      </c>
      <c r="H27" s="4">
        <f t="shared" ref="H27" si="27">E27+F27</f>
        <v>0</v>
      </c>
      <c r="I27" s="5" t="e">
        <f t="shared" si="7"/>
        <v>#N/A</v>
      </c>
      <c r="J27" s="5">
        <f t="shared" si="8"/>
        <v>0</v>
      </c>
      <c r="K27" s="5">
        <f t="shared" si="9"/>
        <v>0</v>
      </c>
      <c r="L27" s="35">
        <f t="shared" si="10"/>
        <v>0</v>
      </c>
      <c r="M27" s="11"/>
      <c r="N27" s="8">
        <f t="shared" si="11"/>
        <v>0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6"/>
    </row>
    <row r="28" spans="1:29" x14ac:dyDescent="0.25">
      <c r="L28" s="36">
        <f>SUM(L6:L27)</f>
        <v>0</v>
      </c>
      <c r="N28" s="36">
        <f>SUM(N6:N27)</f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6"/>
  <sheetViews>
    <sheetView tabSelected="1" topLeftCell="A4" zoomScale="80" zoomScaleNormal="80" workbookViewId="0">
      <selection activeCell="O13" sqref="O13"/>
    </sheetView>
  </sheetViews>
  <sheetFormatPr defaultRowHeight="15.75" x14ac:dyDescent="0.25"/>
  <cols>
    <col min="1" max="1" width="13.28515625" bestFit="1" customWidth="1"/>
    <col min="2" max="2" width="18.28515625" customWidth="1"/>
    <col min="3" max="3" width="35.7109375" customWidth="1"/>
    <col min="4" max="4" width="8.28515625" customWidth="1"/>
    <col min="5" max="5" width="8.7109375" customWidth="1"/>
    <col min="6" max="6" width="8.5703125" customWidth="1"/>
    <col min="7" max="7" width="13.28515625" customWidth="1"/>
    <col min="8" max="8" width="12.42578125" bestFit="1" customWidth="1"/>
    <col min="9" max="9" width="14.28515625" customWidth="1"/>
    <col min="10" max="10" width="12" customWidth="1"/>
    <col min="11" max="11" width="11.5703125" customWidth="1"/>
    <col min="12" max="12" width="13" style="1" customWidth="1"/>
    <col min="13" max="13" width="5.85546875" customWidth="1"/>
    <col min="14" max="14" width="13" style="7" customWidth="1"/>
    <col min="15" max="15" width="33.5703125" style="7" bestFit="1" customWidth="1"/>
    <col min="16" max="36" width="13" style="7" customWidth="1"/>
    <col min="37" max="37" width="13" customWidth="1"/>
  </cols>
  <sheetData>
    <row r="1" spans="1:47" ht="26.25" x14ac:dyDescent="0.4">
      <c r="B1" s="37" t="s">
        <v>31</v>
      </c>
      <c r="M1" s="9">
        <v>30</v>
      </c>
    </row>
    <row r="2" spans="1:47" ht="21" x14ac:dyDescent="0.35">
      <c r="B2" s="3" t="s">
        <v>0</v>
      </c>
      <c r="AM2" s="14" t="s">
        <v>9</v>
      </c>
      <c r="AN2" s="15"/>
      <c r="AO2" s="15"/>
      <c r="AP2" s="15"/>
      <c r="AQ2" s="16"/>
      <c r="AR2" s="17" t="s">
        <v>9</v>
      </c>
      <c r="AS2" s="15"/>
      <c r="AT2" s="15"/>
      <c r="AU2" s="18"/>
    </row>
    <row r="3" spans="1:47" x14ac:dyDescent="0.25">
      <c r="AM3" s="19" t="s">
        <v>10</v>
      </c>
      <c r="AN3" s="20"/>
      <c r="AO3" s="20"/>
      <c r="AP3" s="21"/>
      <c r="AQ3" s="21"/>
      <c r="AR3" s="20" t="s">
        <v>17</v>
      </c>
      <c r="AS3" s="20"/>
      <c r="AT3" s="20"/>
      <c r="AU3" s="22"/>
    </row>
    <row r="4" spans="1:47" x14ac:dyDescent="0.25">
      <c r="A4" s="1" t="s">
        <v>33</v>
      </c>
      <c r="B4" s="10" t="s">
        <v>48</v>
      </c>
      <c r="C4" s="10"/>
      <c r="M4" s="1" t="s">
        <v>20</v>
      </c>
      <c r="AM4" s="23" t="s">
        <v>11</v>
      </c>
      <c r="AN4" s="23" t="s">
        <v>12</v>
      </c>
      <c r="AO4" s="24"/>
      <c r="AP4" s="24"/>
      <c r="AQ4" s="21"/>
      <c r="AR4" s="23" t="s">
        <v>11</v>
      </c>
      <c r="AS4" s="23" t="s">
        <v>12</v>
      </c>
      <c r="AT4" s="24"/>
      <c r="AU4" s="25"/>
    </row>
    <row r="5" spans="1:47" x14ac:dyDescent="0.25">
      <c r="A5" s="32" t="s">
        <v>8</v>
      </c>
      <c r="B5" s="32" t="s">
        <v>1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14</v>
      </c>
      <c r="J5" s="32" t="s">
        <v>14</v>
      </c>
      <c r="K5" s="32" t="s">
        <v>15</v>
      </c>
      <c r="L5" s="32" t="s">
        <v>16</v>
      </c>
      <c r="M5" s="32" t="s">
        <v>19</v>
      </c>
      <c r="N5" s="34" t="s">
        <v>21</v>
      </c>
      <c r="O5" s="13" t="s">
        <v>23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2"/>
      <c r="AH5" s="2"/>
      <c r="AI5" s="2"/>
      <c r="AJ5" s="2"/>
      <c r="AK5" s="1"/>
      <c r="AM5" s="23">
        <v>1</v>
      </c>
      <c r="AN5" s="26">
        <v>300</v>
      </c>
      <c r="AO5" s="21"/>
      <c r="AP5" s="21"/>
      <c r="AQ5" s="21"/>
      <c r="AR5" s="23">
        <v>1</v>
      </c>
      <c r="AS5" s="26">
        <v>400</v>
      </c>
      <c r="AT5" s="21"/>
      <c r="AU5" s="22"/>
    </row>
    <row r="6" spans="1:47" x14ac:dyDescent="0.25">
      <c r="A6" s="38">
        <v>42714</v>
      </c>
      <c r="B6" s="38">
        <v>42685</v>
      </c>
      <c r="C6" s="4" t="s">
        <v>24</v>
      </c>
      <c r="D6" s="4">
        <v>1</v>
      </c>
      <c r="E6" s="4">
        <v>1</v>
      </c>
      <c r="F6" s="4"/>
      <c r="G6" s="4">
        <v>1</v>
      </c>
      <c r="H6" s="4">
        <f t="shared" ref="H6:H21" si="0">F6+E6</f>
        <v>1</v>
      </c>
      <c r="I6" s="5">
        <f t="shared" ref="I6:I24" si="1">VLOOKUP(G6,AR$5:AS$13,2,FALSE)</f>
        <v>400</v>
      </c>
      <c r="J6" s="5">
        <f t="shared" ref="J6:J7" si="2">IF(G6&gt;0,+I6,0)</f>
        <v>400</v>
      </c>
      <c r="K6" s="5">
        <f t="shared" ref="K6:K11" si="3">H6*AS$13</f>
        <v>200</v>
      </c>
      <c r="L6" s="35">
        <f t="shared" ref="L6:L7" si="4">K6+J6</f>
        <v>600</v>
      </c>
      <c r="M6" s="11">
        <v>29</v>
      </c>
      <c r="N6" s="8">
        <f t="shared" ref="N6:N7" si="5">L6/M$1*M6</f>
        <v>580</v>
      </c>
      <c r="O6" s="12" t="s">
        <v>47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6"/>
      <c r="AM6" s="23">
        <v>2</v>
      </c>
      <c r="AN6" s="26">
        <v>400</v>
      </c>
      <c r="AO6" s="21"/>
      <c r="AP6" s="21"/>
      <c r="AQ6" s="21"/>
      <c r="AR6" s="23">
        <v>2</v>
      </c>
      <c r="AS6" s="26">
        <v>500</v>
      </c>
      <c r="AT6" s="21"/>
      <c r="AU6" s="22"/>
    </row>
    <row r="7" spans="1:47" x14ac:dyDescent="0.25">
      <c r="A7" s="38">
        <v>42714</v>
      </c>
      <c r="B7" s="38">
        <v>42686</v>
      </c>
      <c r="C7" s="4" t="s">
        <v>25</v>
      </c>
      <c r="D7" s="4">
        <v>1</v>
      </c>
      <c r="E7" s="4"/>
      <c r="F7" s="4"/>
      <c r="G7" s="4">
        <f t="shared" ref="G7:G13" si="6">+D7</f>
        <v>1</v>
      </c>
      <c r="H7" s="4">
        <f t="shared" si="0"/>
        <v>0</v>
      </c>
      <c r="I7" s="5">
        <f t="shared" si="1"/>
        <v>400</v>
      </c>
      <c r="J7" s="5">
        <f t="shared" si="2"/>
        <v>400</v>
      </c>
      <c r="K7" s="5">
        <f t="shared" si="3"/>
        <v>0</v>
      </c>
      <c r="L7" s="35">
        <f t="shared" si="4"/>
        <v>400</v>
      </c>
      <c r="M7" s="11">
        <v>29</v>
      </c>
      <c r="N7" s="8">
        <f t="shared" si="5"/>
        <v>386.66666666666669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6"/>
      <c r="AM7" s="23">
        <v>3</v>
      </c>
      <c r="AN7" s="26">
        <v>600</v>
      </c>
      <c r="AO7" s="21"/>
      <c r="AP7" s="21"/>
      <c r="AQ7" s="21"/>
      <c r="AR7" s="23">
        <v>3</v>
      </c>
      <c r="AS7" s="26">
        <v>700</v>
      </c>
      <c r="AT7" s="21"/>
      <c r="AU7" s="22"/>
    </row>
    <row r="8" spans="1:47" x14ac:dyDescent="0.25">
      <c r="A8" s="38">
        <v>42707</v>
      </c>
      <c r="B8" s="38">
        <v>42686</v>
      </c>
      <c r="C8" s="4" t="s">
        <v>26</v>
      </c>
      <c r="D8" s="4">
        <v>1</v>
      </c>
      <c r="E8" s="4">
        <v>1</v>
      </c>
      <c r="F8" s="4"/>
      <c r="G8" s="4">
        <f t="shared" si="6"/>
        <v>1</v>
      </c>
      <c r="H8" s="4">
        <f t="shared" si="0"/>
        <v>1</v>
      </c>
      <c r="I8" s="5">
        <f t="shared" si="1"/>
        <v>400</v>
      </c>
      <c r="J8" s="5">
        <f t="shared" ref="J8:J17" si="7">IF(G8&gt;0,+I8,0)</f>
        <v>400</v>
      </c>
      <c r="K8" s="5">
        <f t="shared" si="3"/>
        <v>200</v>
      </c>
      <c r="L8" s="35">
        <f t="shared" ref="L8:L17" si="8">K8+J8</f>
        <v>600</v>
      </c>
      <c r="M8" s="11">
        <v>29</v>
      </c>
      <c r="N8" s="8">
        <f t="shared" ref="N8:N18" si="9">L8/M$1*M8</f>
        <v>580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"/>
      <c r="AM8" s="27">
        <v>4</v>
      </c>
      <c r="AN8" s="26">
        <v>600</v>
      </c>
      <c r="AO8" s="21"/>
      <c r="AP8" s="21"/>
      <c r="AQ8" s="21"/>
      <c r="AR8" s="23">
        <v>4</v>
      </c>
      <c r="AS8" s="26">
        <v>800</v>
      </c>
      <c r="AT8" s="21"/>
      <c r="AU8" s="22"/>
    </row>
    <row r="9" spans="1:47" x14ac:dyDescent="0.25">
      <c r="A9" s="38">
        <v>42706</v>
      </c>
      <c r="B9" s="38">
        <v>42663</v>
      </c>
      <c r="C9" s="4" t="s">
        <v>27</v>
      </c>
      <c r="D9" s="4">
        <v>1</v>
      </c>
      <c r="E9" s="4"/>
      <c r="F9" s="4"/>
      <c r="G9" s="4">
        <f t="shared" si="6"/>
        <v>1</v>
      </c>
      <c r="H9" s="4">
        <f t="shared" si="0"/>
        <v>0</v>
      </c>
      <c r="I9" s="5">
        <f t="shared" si="1"/>
        <v>400</v>
      </c>
      <c r="J9" s="5">
        <f t="shared" si="7"/>
        <v>400</v>
      </c>
      <c r="K9" s="5">
        <f t="shared" si="3"/>
        <v>0</v>
      </c>
      <c r="L9" s="35">
        <f t="shared" si="8"/>
        <v>400</v>
      </c>
      <c r="M9" s="11">
        <v>29</v>
      </c>
      <c r="N9" s="8">
        <f t="shared" si="9"/>
        <v>386.66666666666669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6"/>
      <c r="AM9" s="27">
        <v>5</v>
      </c>
      <c r="AN9" s="26">
        <v>600</v>
      </c>
      <c r="AO9" s="21"/>
      <c r="AP9" s="21"/>
      <c r="AQ9" s="21"/>
      <c r="AR9" s="23">
        <v>5</v>
      </c>
      <c r="AS9" s="28">
        <v>900</v>
      </c>
      <c r="AT9" s="21"/>
      <c r="AU9" s="22"/>
    </row>
    <row r="10" spans="1:47" x14ac:dyDescent="0.25">
      <c r="A10" s="38">
        <v>42835</v>
      </c>
      <c r="B10" s="38">
        <v>42816</v>
      </c>
      <c r="C10" s="4" t="s">
        <v>41</v>
      </c>
      <c r="D10" s="4">
        <v>2</v>
      </c>
      <c r="E10" s="4">
        <v>2</v>
      </c>
      <c r="F10" s="4">
        <v>1</v>
      </c>
      <c r="G10" s="4">
        <f>+D10</f>
        <v>2</v>
      </c>
      <c r="H10" s="4">
        <f>F10+E10</f>
        <v>3</v>
      </c>
      <c r="I10" s="5">
        <f t="shared" si="1"/>
        <v>500</v>
      </c>
      <c r="J10" s="5">
        <f t="shared" si="7"/>
        <v>500</v>
      </c>
      <c r="K10" s="5">
        <f t="shared" si="3"/>
        <v>600</v>
      </c>
      <c r="L10" s="35">
        <f t="shared" si="8"/>
        <v>1100</v>
      </c>
      <c r="M10" s="11">
        <v>29</v>
      </c>
      <c r="N10" s="8">
        <f t="shared" si="9"/>
        <v>1063.3333333333333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6"/>
      <c r="AM10" s="27">
        <v>6</v>
      </c>
      <c r="AN10" s="26">
        <v>600</v>
      </c>
      <c r="AO10" s="21"/>
      <c r="AP10" s="21"/>
      <c r="AQ10" s="21"/>
      <c r="AR10" s="27">
        <v>6</v>
      </c>
      <c r="AS10" s="28">
        <v>900</v>
      </c>
      <c r="AT10" s="21"/>
      <c r="AU10" s="22"/>
    </row>
    <row r="11" spans="1:47" x14ac:dyDescent="0.25">
      <c r="A11" s="38">
        <v>42685</v>
      </c>
      <c r="B11" s="38">
        <v>42659</v>
      </c>
      <c r="C11" s="4" t="s">
        <v>28</v>
      </c>
      <c r="D11" s="4">
        <v>1</v>
      </c>
      <c r="E11" s="4"/>
      <c r="F11" s="4"/>
      <c r="G11" s="4">
        <f t="shared" si="6"/>
        <v>1</v>
      </c>
      <c r="H11" s="4">
        <f t="shared" si="0"/>
        <v>0</v>
      </c>
      <c r="I11" s="5">
        <f t="shared" si="1"/>
        <v>400</v>
      </c>
      <c r="J11" s="5">
        <f t="shared" si="7"/>
        <v>400</v>
      </c>
      <c r="K11" s="5">
        <f t="shared" si="3"/>
        <v>0</v>
      </c>
      <c r="L11" s="35">
        <f t="shared" si="8"/>
        <v>400</v>
      </c>
      <c r="M11" s="11">
        <v>29</v>
      </c>
      <c r="N11" s="8">
        <f t="shared" si="9"/>
        <v>386.66666666666669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6"/>
      <c r="AM11" s="27">
        <v>8</v>
      </c>
      <c r="AN11" s="26">
        <v>600</v>
      </c>
      <c r="AO11" s="21"/>
      <c r="AP11" s="21"/>
      <c r="AQ11" s="21"/>
      <c r="AR11" s="27">
        <v>8</v>
      </c>
      <c r="AS11" s="28">
        <v>900</v>
      </c>
      <c r="AT11" s="21"/>
      <c r="AU11" s="22"/>
    </row>
    <row r="12" spans="1:47" x14ac:dyDescent="0.25">
      <c r="A12" s="38">
        <v>42671</v>
      </c>
      <c r="B12" s="38">
        <v>42642</v>
      </c>
      <c r="C12" s="4" t="s">
        <v>29</v>
      </c>
      <c r="D12" s="4">
        <v>1</v>
      </c>
      <c r="E12" s="4">
        <v>1</v>
      </c>
      <c r="F12" s="4">
        <v>1</v>
      </c>
      <c r="G12" s="4">
        <f t="shared" si="6"/>
        <v>1</v>
      </c>
      <c r="H12" s="4">
        <f t="shared" si="0"/>
        <v>2</v>
      </c>
      <c r="I12" s="5">
        <f t="shared" si="1"/>
        <v>400</v>
      </c>
      <c r="J12" s="5">
        <f t="shared" si="7"/>
        <v>400</v>
      </c>
      <c r="K12" s="5">
        <f t="shared" ref="K12" si="10">H12*AS$13</f>
        <v>400</v>
      </c>
      <c r="L12" s="35">
        <f t="shared" si="8"/>
        <v>800</v>
      </c>
      <c r="M12" s="11">
        <v>29</v>
      </c>
      <c r="N12" s="8">
        <f t="shared" si="9"/>
        <v>773.33333333333337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6"/>
      <c r="AM12" s="23">
        <v>9</v>
      </c>
      <c r="AN12" s="26">
        <v>600</v>
      </c>
      <c r="AO12" s="21"/>
      <c r="AP12" s="21"/>
      <c r="AQ12" s="21"/>
      <c r="AR12" s="23">
        <v>9</v>
      </c>
      <c r="AS12" s="26">
        <v>900</v>
      </c>
      <c r="AT12" s="21"/>
      <c r="AU12" s="22"/>
    </row>
    <row r="13" spans="1:47" x14ac:dyDescent="0.25">
      <c r="A13" s="38">
        <v>42665</v>
      </c>
      <c r="B13" s="38">
        <v>42630</v>
      </c>
      <c r="C13" s="4" t="s">
        <v>30</v>
      </c>
      <c r="D13" s="4">
        <v>2</v>
      </c>
      <c r="E13" s="4">
        <v>2</v>
      </c>
      <c r="F13" s="4">
        <v>2</v>
      </c>
      <c r="G13" s="4">
        <f t="shared" si="6"/>
        <v>2</v>
      </c>
      <c r="H13" s="4">
        <f t="shared" si="0"/>
        <v>4</v>
      </c>
      <c r="I13" s="5">
        <f t="shared" si="1"/>
        <v>500</v>
      </c>
      <c r="J13" s="5">
        <f t="shared" si="7"/>
        <v>500</v>
      </c>
      <c r="K13" s="5">
        <f>H13*AS$13</f>
        <v>800</v>
      </c>
      <c r="L13" s="35">
        <f t="shared" si="8"/>
        <v>1300</v>
      </c>
      <c r="M13" s="11">
        <v>29</v>
      </c>
      <c r="N13" s="8">
        <f t="shared" si="9"/>
        <v>1256.6666666666667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6"/>
      <c r="AM13" s="29" t="s">
        <v>13</v>
      </c>
      <c r="AN13" s="28">
        <v>200</v>
      </c>
      <c r="AO13" s="30"/>
      <c r="AP13" s="30"/>
      <c r="AQ13" s="30"/>
      <c r="AR13" s="29" t="s">
        <v>13</v>
      </c>
      <c r="AS13" s="28">
        <v>200</v>
      </c>
      <c r="AT13" s="30"/>
      <c r="AU13" s="31"/>
    </row>
    <row r="14" spans="1:47" x14ac:dyDescent="0.25">
      <c r="A14" s="38">
        <v>42665</v>
      </c>
      <c r="B14" s="38">
        <v>42632</v>
      </c>
      <c r="C14" s="4" t="s">
        <v>34</v>
      </c>
      <c r="D14" s="4">
        <v>2</v>
      </c>
      <c r="E14" s="4">
        <v>1</v>
      </c>
      <c r="F14" s="4"/>
      <c r="G14" s="4">
        <v>2</v>
      </c>
      <c r="H14" s="4">
        <f t="shared" si="0"/>
        <v>1</v>
      </c>
      <c r="I14" s="5">
        <f t="shared" si="1"/>
        <v>500</v>
      </c>
      <c r="J14" s="5">
        <f t="shared" si="7"/>
        <v>500</v>
      </c>
      <c r="K14" s="5">
        <f>H14*AS$13</f>
        <v>200</v>
      </c>
      <c r="L14" s="35">
        <f t="shared" si="8"/>
        <v>700</v>
      </c>
      <c r="M14" s="11">
        <v>29</v>
      </c>
      <c r="N14" s="8">
        <f t="shared" si="9"/>
        <v>676.66666666666663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6"/>
    </row>
    <row r="15" spans="1:47" x14ac:dyDescent="0.25">
      <c r="A15" s="38">
        <v>42786</v>
      </c>
      <c r="B15" s="38">
        <v>42709</v>
      </c>
      <c r="C15" s="4" t="s">
        <v>35</v>
      </c>
      <c r="D15" s="4">
        <v>3</v>
      </c>
      <c r="E15" s="4"/>
      <c r="F15" s="4"/>
      <c r="G15" s="4">
        <v>3</v>
      </c>
      <c r="H15" s="4">
        <f t="shared" si="0"/>
        <v>0</v>
      </c>
      <c r="I15" s="5">
        <f t="shared" si="1"/>
        <v>700</v>
      </c>
      <c r="J15" s="5">
        <f t="shared" si="7"/>
        <v>700</v>
      </c>
      <c r="K15" s="5">
        <f t="shared" ref="K15:K16" si="11">H15*AS$13</f>
        <v>0</v>
      </c>
      <c r="L15" s="35">
        <f t="shared" si="8"/>
        <v>700</v>
      </c>
      <c r="M15" s="11">
        <v>29</v>
      </c>
      <c r="N15" s="8">
        <f t="shared" si="9"/>
        <v>676.66666666666663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6"/>
    </row>
    <row r="16" spans="1:47" x14ac:dyDescent="0.25">
      <c r="A16" s="38">
        <v>42788</v>
      </c>
      <c r="B16" s="38">
        <v>42766</v>
      </c>
      <c r="C16" s="4" t="s">
        <v>36</v>
      </c>
      <c r="D16" s="4">
        <v>1</v>
      </c>
      <c r="E16" s="4">
        <v>1</v>
      </c>
      <c r="F16" s="4">
        <v>1</v>
      </c>
      <c r="G16" s="4">
        <v>1</v>
      </c>
      <c r="H16" s="4">
        <f t="shared" si="0"/>
        <v>2</v>
      </c>
      <c r="I16" s="5">
        <f t="shared" si="1"/>
        <v>400</v>
      </c>
      <c r="J16" s="5">
        <f t="shared" si="7"/>
        <v>400</v>
      </c>
      <c r="K16" s="5">
        <f t="shared" si="11"/>
        <v>400</v>
      </c>
      <c r="L16" s="35">
        <f t="shared" si="8"/>
        <v>800</v>
      </c>
      <c r="M16" s="11">
        <v>29</v>
      </c>
      <c r="N16" s="8">
        <f t="shared" si="9"/>
        <v>773.33333333333337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6"/>
    </row>
    <row r="17" spans="1:37" x14ac:dyDescent="0.25">
      <c r="A17" s="38">
        <v>42780</v>
      </c>
      <c r="B17" s="38">
        <v>42715</v>
      </c>
      <c r="C17" s="4" t="s">
        <v>37</v>
      </c>
      <c r="D17" s="4">
        <v>1</v>
      </c>
      <c r="E17" s="4">
        <v>1</v>
      </c>
      <c r="F17" s="4"/>
      <c r="G17" s="4">
        <v>1</v>
      </c>
      <c r="H17" s="4">
        <f t="shared" si="0"/>
        <v>1</v>
      </c>
      <c r="I17" s="5">
        <f t="shared" si="1"/>
        <v>400</v>
      </c>
      <c r="J17" s="5">
        <f t="shared" si="7"/>
        <v>400</v>
      </c>
      <c r="K17" s="5">
        <f t="shared" ref="K17:K22" si="12">H17*AS$13</f>
        <v>200</v>
      </c>
      <c r="L17" s="35">
        <f t="shared" si="8"/>
        <v>600</v>
      </c>
      <c r="M17" s="11">
        <v>29</v>
      </c>
      <c r="N17" s="8">
        <f t="shared" si="9"/>
        <v>580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6"/>
    </row>
    <row r="18" spans="1:37" x14ac:dyDescent="0.25">
      <c r="A18" s="38">
        <v>42779</v>
      </c>
      <c r="B18" s="38">
        <v>42694</v>
      </c>
      <c r="C18" s="4" t="s">
        <v>38</v>
      </c>
      <c r="D18" s="4">
        <v>1</v>
      </c>
      <c r="E18" s="4">
        <v>1</v>
      </c>
      <c r="F18" s="4">
        <v>1</v>
      </c>
      <c r="G18" s="4">
        <f t="shared" ref="G18:G21" si="13">+D18</f>
        <v>1</v>
      </c>
      <c r="H18" s="4">
        <f t="shared" si="0"/>
        <v>2</v>
      </c>
      <c r="I18" s="5">
        <f t="shared" si="1"/>
        <v>400</v>
      </c>
      <c r="J18" s="5">
        <f t="shared" ref="J18:J22" si="14">IF(G18&gt;0,+I18,0)</f>
        <v>400</v>
      </c>
      <c r="K18" s="5">
        <f t="shared" si="12"/>
        <v>400</v>
      </c>
      <c r="L18" s="35">
        <f t="shared" ref="L18:L22" si="15">K18+J18</f>
        <v>800</v>
      </c>
      <c r="M18" s="11">
        <v>29</v>
      </c>
      <c r="N18" s="8">
        <f t="shared" si="9"/>
        <v>773.33333333333337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6"/>
    </row>
    <row r="19" spans="1:37" x14ac:dyDescent="0.25">
      <c r="A19" s="38">
        <v>42767</v>
      </c>
      <c r="B19" s="38">
        <v>42766</v>
      </c>
      <c r="C19" s="4" t="s">
        <v>39</v>
      </c>
      <c r="D19" s="4">
        <v>3</v>
      </c>
      <c r="E19" s="4"/>
      <c r="F19" s="4"/>
      <c r="G19" s="4">
        <f t="shared" si="13"/>
        <v>3</v>
      </c>
      <c r="H19" s="4">
        <f t="shared" si="0"/>
        <v>0</v>
      </c>
      <c r="I19" s="5">
        <f t="shared" si="1"/>
        <v>700</v>
      </c>
      <c r="J19" s="5">
        <f t="shared" si="14"/>
        <v>700</v>
      </c>
      <c r="K19" s="5">
        <f t="shared" si="12"/>
        <v>0</v>
      </c>
      <c r="L19" s="35">
        <f t="shared" si="15"/>
        <v>700</v>
      </c>
      <c r="M19" s="11">
        <v>29</v>
      </c>
      <c r="N19" s="8">
        <f t="shared" ref="N19:N22" si="16">L19/M$1*M19</f>
        <v>676.66666666666663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6"/>
    </row>
    <row r="20" spans="1:37" x14ac:dyDescent="0.25">
      <c r="A20" s="38">
        <v>42754</v>
      </c>
      <c r="B20" s="38">
        <v>42694</v>
      </c>
      <c r="C20" s="4" t="s">
        <v>40</v>
      </c>
      <c r="D20" s="4">
        <v>1</v>
      </c>
      <c r="E20" s="4"/>
      <c r="F20" s="4"/>
      <c r="G20" s="4">
        <f t="shared" si="13"/>
        <v>1</v>
      </c>
      <c r="H20" s="4">
        <f t="shared" si="0"/>
        <v>0</v>
      </c>
      <c r="I20" s="5">
        <f t="shared" si="1"/>
        <v>400</v>
      </c>
      <c r="J20" s="5">
        <f t="shared" si="14"/>
        <v>400</v>
      </c>
      <c r="K20" s="5">
        <f t="shared" si="12"/>
        <v>0</v>
      </c>
      <c r="L20" s="35">
        <f t="shared" si="15"/>
        <v>400</v>
      </c>
      <c r="M20" s="11">
        <v>29</v>
      </c>
      <c r="N20" s="8">
        <f t="shared" si="16"/>
        <v>386.66666666666669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6"/>
    </row>
    <row r="21" spans="1:37" x14ac:dyDescent="0.25">
      <c r="A21" s="38">
        <v>42829</v>
      </c>
      <c r="B21" s="38">
        <v>42793</v>
      </c>
      <c r="C21" s="4" t="s">
        <v>42</v>
      </c>
      <c r="D21" s="4">
        <v>1</v>
      </c>
      <c r="E21" s="4">
        <v>1</v>
      </c>
      <c r="F21" s="4">
        <v>1</v>
      </c>
      <c r="G21" s="4">
        <f t="shared" si="13"/>
        <v>1</v>
      </c>
      <c r="H21" s="4">
        <f t="shared" si="0"/>
        <v>2</v>
      </c>
      <c r="I21" s="5">
        <f t="shared" si="1"/>
        <v>400</v>
      </c>
      <c r="J21" s="5">
        <f t="shared" si="14"/>
        <v>400</v>
      </c>
      <c r="K21" s="5">
        <f t="shared" si="12"/>
        <v>400</v>
      </c>
      <c r="L21" s="35">
        <f t="shared" si="15"/>
        <v>800</v>
      </c>
      <c r="M21" s="11">
        <v>29</v>
      </c>
      <c r="N21" s="8">
        <f t="shared" si="16"/>
        <v>773.33333333333337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6"/>
    </row>
    <row r="22" spans="1:37" x14ac:dyDescent="0.25">
      <c r="A22" s="38">
        <v>42858</v>
      </c>
      <c r="B22" s="38">
        <v>42852</v>
      </c>
      <c r="C22" s="4" t="s">
        <v>43</v>
      </c>
      <c r="D22" s="4">
        <v>2</v>
      </c>
      <c r="E22" s="4">
        <v>2</v>
      </c>
      <c r="F22" s="4"/>
      <c r="G22" s="4">
        <f>+D22</f>
        <v>2</v>
      </c>
      <c r="H22" s="4">
        <f>F22+E22</f>
        <v>2</v>
      </c>
      <c r="I22" s="5">
        <f t="shared" si="1"/>
        <v>500</v>
      </c>
      <c r="J22" s="5">
        <f t="shared" si="14"/>
        <v>500</v>
      </c>
      <c r="K22" s="5">
        <f t="shared" si="12"/>
        <v>400</v>
      </c>
      <c r="L22" s="35">
        <f t="shared" si="15"/>
        <v>900</v>
      </c>
      <c r="M22" s="11">
        <v>29</v>
      </c>
      <c r="N22" s="8">
        <f t="shared" si="16"/>
        <v>870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6"/>
    </row>
    <row r="23" spans="1:37" x14ac:dyDescent="0.25">
      <c r="A23" s="38">
        <v>43062</v>
      </c>
      <c r="B23" s="38">
        <v>42990</v>
      </c>
      <c r="C23" s="4" t="s">
        <v>44</v>
      </c>
      <c r="D23" s="4">
        <v>1</v>
      </c>
      <c r="E23" s="4">
        <v>1</v>
      </c>
      <c r="F23" s="4">
        <v>1</v>
      </c>
      <c r="G23" s="4">
        <f t="shared" ref="G23" si="17">+D23</f>
        <v>1</v>
      </c>
      <c r="H23" s="4">
        <f t="shared" ref="H23" si="18">F23+E23</f>
        <v>2</v>
      </c>
      <c r="I23" s="5">
        <f t="shared" si="1"/>
        <v>400</v>
      </c>
      <c r="J23" s="5">
        <f t="shared" ref="J23:J24" si="19">IF(G23&gt;0,+I23,0)</f>
        <v>400</v>
      </c>
      <c r="K23" s="5">
        <f t="shared" ref="K23:K24" si="20">H23*AS$13</f>
        <v>400</v>
      </c>
      <c r="L23" s="35">
        <f t="shared" ref="L23:L24" si="21">K23+J23</f>
        <v>800</v>
      </c>
      <c r="M23" s="11">
        <v>29</v>
      </c>
      <c r="N23" s="8">
        <f t="shared" ref="N23:N24" si="22">L23/M$1*M23</f>
        <v>773.33333333333337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6"/>
    </row>
    <row r="24" spans="1:37" x14ac:dyDescent="0.25">
      <c r="A24" s="38">
        <v>43223</v>
      </c>
      <c r="B24" s="38">
        <v>43208</v>
      </c>
      <c r="C24" s="4" t="s">
        <v>45</v>
      </c>
      <c r="D24" s="4">
        <v>1</v>
      </c>
      <c r="E24" s="4">
        <v>1</v>
      </c>
      <c r="F24" s="4"/>
      <c r="G24" s="4">
        <f>+D24</f>
        <v>1</v>
      </c>
      <c r="H24" s="4">
        <f>F24+E24</f>
        <v>1</v>
      </c>
      <c r="I24" s="5">
        <f t="shared" si="1"/>
        <v>400</v>
      </c>
      <c r="J24" s="5">
        <f t="shared" si="19"/>
        <v>400</v>
      </c>
      <c r="K24" s="5">
        <f t="shared" si="20"/>
        <v>200</v>
      </c>
      <c r="L24" s="35">
        <f t="shared" si="21"/>
        <v>600</v>
      </c>
      <c r="M24" s="11">
        <v>29</v>
      </c>
      <c r="N24" s="8">
        <f t="shared" si="22"/>
        <v>580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6"/>
    </row>
    <row r="25" spans="1:37" x14ac:dyDescent="0.25">
      <c r="A25" s="38">
        <v>43775</v>
      </c>
      <c r="B25" s="38">
        <v>43773</v>
      </c>
      <c r="C25" s="4" t="s">
        <v>46</v>
      </c>
      <c r="D25" s="4">
        <v>2</v>
      </c>
      <c r="E25" s="4">
        <v>2</v>
      </c>
      <c r="F25" s="4"/>
      <c r="G25" s="4">
        <f>+D25</f>
        <v>2</v>
      </c>
      <c r="H25" s="4">
        <f>F25+E25</f>
        <v>2</v>
      </c>
      <c r="I25" s="5">
        <f t="shared" ref="I25" si="23">VLOOKUP(G25,AR$5:AS$13,2,FALSE)</f>
        <v>500</v>
      </c>
      <c r="J25" s="5">
        <f t="shared" ref="J25" si="24">IF(G25&gt;0,+I25,0)</f>
        <v>500</v>
      </c>
      <c r="K25" s="5">
        <f t="shared" ref="K25" si="25">H25*AS$13</f>
        <v>400</v>
      </c>
      <c r="L25" s="35">
        <f t="shared" ref="L25" si="26">K25+J25</f>
        <v>900</v>
      </c>
      <c r="M25" s="11">
        <v>29</v>
      </c>
      <c r="N25" s="8">
        <f t="shared" ref="N25" si="27">L25/M$1*M25</f>
        <v>870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6"/>
    </row>
    <row r="26" spans="1:37" x14ac:dyDescent="0.25">
      <c r="L26" s="36">
        <f>SUM(L6:L25)</f>
        <v>14300</v>
      </c>
      <c r="N26" s="36">
        <f>SUM(N6:N25)</f>
        <v>13823.333333333334</v>
      </c>
    </row>
  </sheetData>
  <pageMargins left="0.70866141732283472" right="0.70866141732283472" top="0.74803149606299213" bottom="0.74803149606299213" header="0.31496062992125984" footer="0.31496062992125984"/>
  <pageSetup paperSize="9" scale="63" orientation="landscape" r:id="rId1"/>
  <ignoredErrors>
    <ignoredError sqref="I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Ocdp 388</vt:lpstr>
      <vt:lpstr>Ocdp 408</vt:lpstr>
      <vt:lpstr>Foglio2</vt:lpstr>
      <vt:lpstr>Foglio3</vt:lpstr>
      <vt:lpstr>'Ocdp 388'!Area_stampa</vt:lpstr>
      <vt:lpstr>'Ocdp 408'!Area_stampa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2019-11-05T10:17:07Z</cp:lastPrinted>
  <dcterms:created xsi:type="dcterms:W3CDTF">2016-11-25T10:29:47Z</dcterms:created>
  <dcterms:modified xsi:type="dcterms:W3CDTF">2020-04-08T06:07:06Z</dcterms:modified>
</cp:coreProperties>
</file>