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ISMA= 2016\CAS\35= RENDICONTAZ. CAS GENNAIO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408'!$A$1:$O$27</definedName>
  </definedNames>
  <calcPr calcId="162913"/>
</workbook>
</file>

<file path=xl/calcChain.xml><?xml version="1.0" encoding="utf-8"?>
<calcChain xmlns="http://schemas.openxmlformats.org/spreadsheetml/2006/main">
  <c r="L27" i="4" l="1"/>
  <c r="H26" i="4" l="1"/>
  <c r="K26" i="4" s="1"/>
  <c r="G26" i="4"/>
  <c r="I26" i="4" l="1"/>
  <c r="J26" i="4" s="1"/>
  <c r="L26" i="4" s="1"/>
  <c r="N26" i="4" s="1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H16" i="4"/>
  <c r="H15" i="4"/>
  <c r="H14" i="4"/>
  <c r="H13" i="4"/>
  <c r="G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6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6" i="4"/>
  <c r="J6" i="4" s="1"/>
  <c r="K6" i="4"/>
  <c r="I7" i="1"/>
  <c r="K7" i="1"/>
  <c r="L7" i="1" s="1"/>
  <c r="N7" i="1" s="1"/>
  <c r="I6" i="1"/>
  <c r="K6" i="1"/>
  <c r="L6" i="1" s="1"/>
  <c r="N6" i="1" s="1"/>
  <c r="K17" i="4"/>
  <c r="K16" i="4"/>
  <c r="K15" i="4"/>
  <c r="K13" i="4"/>
  <c r="K12" i="4"/>
  <c r="I12" i="4"/>
  <c r="J12" i="4" s="1"/>
  <c r="I11" i="4"/>
  <c r="K11" i="4"/>
  <c r="I13" i="4"/>
  <c r="J13" i="4" s="1"/>
  <c r="I14" i="4"/>
  <c r="J14" i="4" s="1"/>
  <c r="K14" i="4"/>
  <c r="I15" i="4"/>
  <c r="J15" i="4" s="1"/>
  <c r="I16" i="4"/>
  <c r="J16" i="4" s="1"/>
  <c r="I17" i="4"/>
  <c r="J17" i="4" s="1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/>
  <c r="K23" i="4"/>
  <c r="I24" i="4"/>
  <c r="J24" i="4" s="1"/>
  <c r="K24" i="4"/>
  <c r="G27" i="1"/>
  <c r="J27" i="1" s="1"/>
  <c r="K25" i="4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6" i="4" l="1"/>
  <c r="N16" i="4" s="1"/>
  <c r="L23" i="4"/>
  <c r="N23" i="4" s="1"/>
  <c r="L15" i="4"/>
  <c r="N15" i="4" s="1"/>
  <c r="L17" i="4"/>
  <c r="N17" i="4" s="1"/>
  <c r="L12" i="4"/>
  <c r="N12" i="4" s="1"/>
  <c r="L13" i="4"/>
  <c r="N13" i="4" s="1"/>
  <c r="L22" i="4"/>
  <c r="N22" i="4" s="1"/>
  <c r="I27" i="1"/>
  <c r="L24" i="4"/>
  <c r="N24" i="4" s="1"/>
  <c r="Z16" i="1"/>
  <c r="AB16" i="1" s="1"/>
  <c r="L20" i="4"/>
  <c r="N20" i="4" s="1"/>
  <c r="L14" i="4"/>
  <c r="N14" i="4" s="1"/>
  <c r="L18" i="4"/>
  <c r="N18" i="4" s="1"/>
  <c r="J11" i="4"/>
  <c r="L11" i="4" s="1"/>
  <c r="N11" i="4" s="1"/>
  <c r="L27" i="1"/>
  <c r="N27" i="1" s="1"/>
  <c r="L21" i="4"/>
  <c r="N21" i="4" s="1"/>
  <c r="L19" i="4"/>
  <c r="N19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L6" i="4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25" i="4"/>
  <c r="J25" i="4" s="1"/>
  <c r="I10" i="4"/>
  <c r="I8" i="4"/>
  <c r="N6" i="4" l="1"/>
  <c r="L25" i="4"/>
  <c r="N25" i="4" s="1"/>
  <c r="J11" i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L28" i="1" l="1"/>
</calcChain>
</file>

<file path=xl/sharedStrings.xml><?xml version="1.0" encoding="utf-8"?>
<sst xmlns="http://schemas.openxmlformats.org/spreadsheetml/2006/main" count="83" uniqueCount="50">
  <si>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</si>
  <si>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</si>
  <si>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</si>
  <si>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</si>
  <si>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</si>
  <si>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</si>
  <si>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</si>
  <si>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</si>
  <si>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</si>
  <si>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</si>
  <si>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</si>
  <si>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</si>
  <si>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</si>
  <si>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</si>
  <si>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</si>
  <si>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</si>
  <si>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</si>
  <si>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</si>
  <si>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</si>
  <si>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</si>
  <si>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</si>
  <si>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</si>
  <si>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</si>
  <si>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</si>
  <si>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LUISA ROSA</t>
  </si>
  <si>
    <t>POLVERINI CLAUDIA</t>
  </si>
  <si>
    <t>PASQUALUCCI VINCENZO</t>
  </si>
  <si>
    <t>TROIANI MAURO</t>
  </si>
  <si>
    <t>LUCCIONI FEDERICO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</si>
  <si>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</si>
  <si>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</si>
  <si>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</si>
  <si>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</si>
  <si>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</si>
  <si>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</si>
  <si>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</si>
  <si>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</si>
  <si>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</si>
  <si>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</si>
  <si>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</si>
  <si>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</si>
  <si>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</si>
  <si>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</si>
  <si>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</si>
  <si>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</si>
  <si>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</si>
  <si>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</si>
  <si>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 xml:space="preserve"> *+€ 100,00 badante Popoaca - € 50,00 recupero determinazione 73/18 </t>
  </si>
  <si>
    <t>DECEDUTO IL 26/01/2020</t>
  </si>
  <si>
    <t>Mese : GENNAIO2020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</si>
</sst>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31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32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7"/>
  <sheetViews>
    <sheetView tabSelected="1" topLeftCell="A4" zoomScale="80" zoomScaleNormal="80" workbookViewId="0">
      <selection activeCell="N28" sqref="N28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31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33</v>
      </c>
      <c r="B4" s="10" t="s">
        <v>49</v>
      </c>
      <c r="C4" s="10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42714</v>
      </c>
      <c r="B6" s="38">
        <v>42685</v>
      </c>
      <c r="C6" s="4" t="s">
        <v>24</v>
      </c>
      <c r="D6" s="4">
        <v>1</v>
      </c>
      <c r="E6" s="4">
        <v>1</v>
      </c>
      <c r="F6" s="4"/>
      <c r="G6" s="4">
        <v>1</v>
      </c>
      <c r="H6" s="4">
        <f t="shared" ref="H6:H21" si="0">F6+E6</f>
        <v>1</v>
      </c>
      <c r="I6" s="5">
        <f t="shared" ref="I6:I25" si="1">VLOOKUP(G6,AR$5:AS$13,2,FALSE)</f>
        <v>400</v>
      </c>
      <c r="J6" s="5">
        <f t="shared" ref="J6:J7" si="2">IF(G6&gt;0,+I6,0)</f>
        <v>400</v>
      </c>
      <c r="K6" s="5">
        <f t="shared" ref="K6:K11" si="3">H6*AS$13</f>
        <v>200</v>
      </c>
      <c r="L6" s="35">
        <f t="shared" ref="L6:L7" si="4">K6+J6</f>
        <v>600</v>
      </c>
      <c r="M6" s="11">
        <v>31</v>
      </c>
      <c r="N6" s="8">
        <f t="shared" ref="N6:N7" si="5">L6/M$1*M6</f>
        <v>620</v>
      </c>
      <c r="O6" s="12" t="s">
        <v>47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25</v>
      </c>
      <c r="D7" s="4">
        <v>1</v>
      </c>
      <c r="E7" s="4"/>
      <c r="F7" s="4"/>
      <c r="G7" s="4">
        <f t="shared" ref="G7:G13" si="6">+D7</f>
        <v>1</v>
      </c>
      <c r="H7" s="4">
        <f t="shared" si="0"/>
        <v>0</v>
      </c>
      <c r="I7" s="5">
        <f t="shared" si="1"/>
        <v>400</v>
      </c>
      <c r="J7" s="5">
        <f t="shared" si="2"/>
        <v>400</v>
      </c>
      <c r="K7" s="5">
        <f t="shared" si="3"/>
        <v>0</v>
      </c>
      <c r="L7" s="35">
        <f t="shared" si="4"/>
        <v>400</v>
      </c>
      <c r="M7" s="11">
        <v>31</v>
      </c>
      <c r="N7" s="8">
        <f t="shared" si="5"/>
        <v>413.33333333333337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26</v>
      </c>
      <c r="D8" s="4">
        <v>1</v>
      </c>
      <c r="E8" s="4">
        <v>1</v>
      </c>
      <c r="F8" s="4"/>
      <c r="G8" s="4">
        <f t="shared" si="6"/>
        <v>1</v>
      </c>
      <c r="H8" s="4">
        <f t="shared" si="0"/>
        <v>1</v>
      </c>
      <c r="I8" s="5">
        <f t="shared" si="1"/>
        <v>400</v>
      </c>
      <c r="J8" s="5">
        <f t="shared" ref="J8:J17" si="7">IF(G8&gt;0,+I8,0)</f>
        <v>400</v>
      </c>
      <c r="K8" s="5">
        <f t="shared" si="3"/>
        <v>200</v>
      </c>
      <c r="L8" s="35">
        <f t="shared" ref="L8:L17" si="8">K8+J8</f>
        <v>600</v>
      </c>
      <c r="M8" s="11">
        <v>31</v>
      </c>
      <c r="N8" s="8">
        <f t="shared" ref="N8:N18" si="9">L8/M$1*M8</f>
        <v>620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27</v>
      </c>
      <c r="D9" s="4">
        <v>1</v>
      </c>
      <c r="E9" s="4"/>
      <c r="F9" s="4"/>
      <c r="G9" s="4">
        <f t="shared" si="6"/>
        <v>1</v>
      </c>
      <c r="H9" s="4">
        <f t="shared" si="0"/>
        <v>0</v>
      </c>
      <c r="I9" s="5">
        <f t="shared" si="1"/>
        <v>400</v>
      </c>
      <c r="J9" s="5">
        <f t="shared" si="7"/>
        <v>400</v>
      </c>
      <c r="K9" s="5">
        <f t="shared" si="3"/>
        <v>0</v>
      </c>
      <c r="L9" s="35">
        <f t="shared" si="8"/>
        <v>400</v>
      </c>
      <c r="M9" s="11">
        <v>31</v>
      </c>
      <c r="N9" s="8">
        <f t="shared" si="9"/>
        <v>413.33333333333337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41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1"/>
        <v>500</v>
      </c>
      <c r="J10" s="5">
        <f t="shared" si="7"/>
        <v>500</v>
      </c>
      <c r="K10" s="5">
        <f t="shared" si="3"/>
        <v>600</v>
      </c>
      <c r="L10" s="35">
        <f t="shared" si="8"/>
        <v>1100</v>
      </c>
      <c r="M10" s="11">
        <v>31</v>
      </c>
      <c r="N10" s="8">
        <f t="shared" si="9"/>
        <v>1136.6666666666665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42685</v>
      </c>
      <c r="B11" s="38">
        <v>42659</v>
      </c>
      <c r="C11" s="4" t="s">
        <v>28</v>
      </c>
      <c r="D11" s="4">
        <v>1</v>
      </c>
      <c r="E11" s="4"/>
      <c r="F11" s="4"/>
      <c r="G11" s="4">
        <f t="shared" si="6"/>
        <v>1</v>
      </c>
      <c r="H11" s="4">
        <f t="shared" si="0"/>
        <v>0</v>
      </c>
      <c r="I11" s="5">
        <f t="shared" si="1"/>
        <v>400</v>
      </c>
      <c r="J11" s="5">
        <f t="shared" si="7"/>
        <v>400</v>
      </c>
      <c r="K11" s="5">
        <f t="shared" si="3"/>
        <v>0</v>
      </c>
      <c r="L11" s="35">
        <f t="shared" si="8"/>
        <v>400</v>
      </c>
      <c r="M11" s="11">
        <v>31</v>
      </c>
      <c r="N11" s="8">
        <f t="shared" si="9"/>
        <v>413.33333333333337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7">
        <v>8</v>
      </c>
      <c r="AN11" s="26">
        <v>600</v>
      </c>
      <c r="AO11" s="21"/>
      <c r="AP11" s="21"/>
      <c r="AQ11" s="21"/>
      <c r="AR11" s="27">
        <v>8</v>
      </c>
      <c r="AS11" s="28">
        <v>900</v>
      </c>
      <c r="AT11" s="21"/>
      <c r="AU11" s="22"/>
    </row>
    <row r="12" spans="1:47" x14ac:dyDescent="0.25">
      <c r="A12" s="38">
        <v>42671</v>
      </c>
      <c r="B12" s="38">
        <v>42642</v>
      </c>
      <c r="C12" s="4" t="s">
        <v>29</v>
      </c>
      <c r="D12" s="4">
        <v>1</v>
      </c>
      <c r="E12" s="4">
        <v>1</v>
      </c>
      <c r="F12" s="4">
        <v>1</v>
      </c>
      <c r="G12" s="4">
        <f t="shared" si="6"/>
        <v>1</v>
      </c>
      <c r="H12" s="4">
        <f t="shared" si="0"/>
        <v>2</v>
      </c>
      <c r="I12" s="5">
        <f t="shared" si="1"/>
        <v>400</v>
      </c>
      <c r="J12" s="5">
        <f t="shared" si="7"/>
        <v>400</v>
      </c>
      <c r="K12" s="5">
        <f t="shared" ref="K12" si="10">H12*AS$13</f>
        <v>400</v>
      </c>
      <c r="L12" s="35">
        <f t="shared" si="8"/>
        <v>800</v>
      </c>
      <c r="M12" s="11">
        <v>31</v>
      </c>
      <c r="N12" s="8">
        <f t="shared" si="9"/>
        <v>826.66666666666674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3">
        <v>9</v>
      </c>
      <c r="AN12" s="26">
        <v>600</v>
      </c>
      <c r="AO12" s="21"/>
      <c r="AP12" s="21"/>
      <c r="AQ12" s="21"/>
      <c r="AR12" s="23">
        <v>9</v>
      </c>
      <c r="AS12" s="26">
        <v>900</v>
      </c>
      <c r="AT12" s="21"/>
      <c r="AU12" s="22"/>
    </row>
    <row r="13" spans="1:47" x14ac:dyDescent="0.25">
      <c r="A13" s="38">
        <v>42665</v>
      </c>
      <c r="B13" s="38">
        <v>42630</v>
      </c>
      <c r="C13" s="4" t="s">
        <v>30</v>
      </c>
      <c r="D13" s="4">
        <v>2</v>
      </c>
      <c r="E13" s="4">
        <v>2</v>
      </c>
      <c r="F13" s="4">
        <v>2</v>
      </c>
      <c r="G13" s="4">
        <f t="shared" si="6"/>
        <v>2</v>
      </c>
      <c r="H13" s="4">
        <f t="shared" si="0"/>
        <v>4</v>
      </c>
      <c r="I13" s="5">
        <f t="shared" si="1"/>
        <v>500</v>
      </c>
      <c r="J13" s="5">
        <f t="shared" si="7"/>
        <v>500</v>
      </c>
      <c r="K13" s="5">
        <f>H13*AS$13</f>
        <v>800</v>
      </c>
      <c r="L13" s="35">
        <f t="shared" si="8"/>
        <v>1300</v>
      </c>
      <c r="M13" s="11">
        <v>31</v>
      </c>
      <c r="N13" s="8">
        <f t="shared" si="9"/>
        <v>1343.3333333333335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  <c r="AM13" s="29" t="s">
        <v>13</v>
      </c>
      <c r="AN13" s="28">
        <v>200</v>
      </c>
      <c r="AO13" s="30"/>
      <c r="AP13" s="30"/>
      <c r="AQ13" s="30"/>
      <c r="AR13" s="29" t="s">
        <v>13</v>
      </c>
      <c r="AS13" s="28">
        <v>200</v>
      </c>
      <c r="AT13" s="30"/>
      <c r="AU13" s="31"/>
    </row>
    <row r="14" spans="1:47" x14ac:dyDescent="0.25">
      <c r="A14" s="38">
        <v>42665</v>
      </c>
      <c r="B14" s="38">
        <v>42632</v>
      </c>
      <c r="C14" s="4" t="s">
        <v>34</v>
      </c>
      <c r="D14" s="4">
        <v>2</v>
      </c>
      <c r="E14" s="4">
        <v>1</v>
      </c>
      <c r="F14" s="4"/>
      <c r="G14" s="4">
        <v>2</v>
      </c>
      <c r="H14" s="4">
        <f t="shared" si="0"/>
        <v>1</v>
      </c>
      <c r="I14" s="5">
        <f t="shared" si="1"/>
        <v>500</v>
      </c>
      <c r="J14" s="5">
        <f t="shared" si="7"/>
        <v>500</v>
      </c>
      <c r="K14" s="5">
        <f>H14*AS$13</f>
        <v>200</v>
      </c>
      <c r="L14" s="35">
        <f t="shared" si="8"/>
        <v>700</v>
      </c>
      <c r="M14" s="11">
        <v>31</v>
      </c>
      <c r="N14" s="8">
        <f t="shared" si="9"/>
        <v>723.33333333333326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42786</v>
      </c>
      <c r="B15" s="38">
        <v>42709</v>
      </c>
      <c r="C15" s="4" t="s">
        <v>35</v>
      </c>
      <c r="D15" s="4">
        <v>3</v>
      </c>
      <c r="E15" s="4"/>
      <c r="F15" s="4"/>
      <c r="G15" s="4">
        <v>3</v>
      </c>
      <c r="H15" s="4">
        <f t="shared" si="0"/>
        <v>0</v>
      </c>
      <c r="I15" s="5">
        <f t="shared" si="1"/>
        <v>700</v>
      </c>
      <c r="J15" s="5">
        <f t="shared" si="7"/>
        <v>700</v>
      </c>
      <c r="K15" s="5">
        <f t="shared" ref="K15:K16" si="11">H15*AS$13</f>
        <v>0</v>
      </c>
      <c r="L15" s="35">
        <f t="shared" si="8"/>
        <v>700</v>
      </c>
      <c r="M15" s="11">
        <v>31</v>
      </c>
      <c r="N15" s="8">
        <f t="shared" si="9"/>
        <v>723.33333333333326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42788</v>
      </c>
      <c r="B16" s="38">
        <v>42766</v>
      </c>
      <c r="C16" s="4" t="s">
        <v>36</v>
      </c>
      <c r="D16" s="4">
        <v>1</v>
      </c>
      <c r="E16" s="4">
        <v>1</v>
      </c>
      <c r="F16" s="4">
        <v>1</v>
      </c>
      <c r="G16" s="4">
        <v>1</v>
      </c>
      <c r="H16" s="4">
        <f t="shared" si="0"/>
        <v>2</v>
      </c>
      <c r="I16" s="5">
        <f t="shared" si="1"/>
        <v>400</v>
      </c>
      <c r="J16" s="5">
        <f t="shared" si="7"/>
        <v>400</v>
      </c>
      <c r="K16" s="5">
        <f t="shared" si="11"/>
        <v>400</v>
      </c>
      <c r="L16" s="35">
        <f t="shared" si="8"/>
        <v>800</v>
      </c>
      <c r="M16" s="11">
        <v>31</v>
      </c>
      <c r="N16" s="8">
        <f t="shared" si="9"/>
        <v>826.66666666666674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42780</v>
      </c>
      <c r="B17" s="38">
        <v>42715</v>
      </c>
      <c r="C17" s="4" t="s">
        <v>37</v>
      </c>
      <c r="D17" s="4">
        <v>1</v>
      </c>
      <c r="E17" s="4">
        <v>1</v>
      </c>
      <c r="F17" s="4"/>
      <c r="G17" s="4">
        <v>1</v>
      </c>
      <c r="H17" s="4">
        <f t="shared" si="0"/>
        <v>1</v>
      </c>
      <c r="I17" s="5">
        <f t="shared" si="1"/>
        <v>400</v>
      </c>
      <c r="J17" s="5">
        <f t="shared" si="7"/>
        <v>400</v>
      </c>
      <c r="K17" s="5">
        <f t="shared" ref="K17:K22" si="12">H17*AS$13</f>
        <v>200</v>
      </c>
      <c r="L17" s="35">
        <f t="shared" si="8"/>
        <v>600</v>
      </c>
      <c r="M17" s="11">
        <v>31</v>
      </c>
      <c r="N17" s="8">
        <f t="shared" si="9"/>
        <v>620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42779</v>
      </c>
      <c r="B18" s="38">
        <v>42694</v>
      </c>
      <c r="C18" s="4" t="s">
        <v>38</v>
      </c>
      <c r="D18" s="4">
        <v>1</v>
      </c>
      <c r="E18" s="4">
        <v>1</v>
      </c>
      <c r="F18" s="4">
        <v>1</v>
      </c>
      <c r="G18" s="4">
        <f t="shared" ref="G18:G21" si="13">+D18</f>
        <v>1</v>
      </c>
      <c r="H18" s="4">
        <f t="shared" si="0"/>
        <v>2</v>
      </c>
      <c r="I18" s="5">
        <f t="shared" si="1"/>
        <v>400</v>
      </c>
      <c r="J18" s="5">
        <f t="shared" ref="J18:J22" si="14">IF(G18&gt;0,+I18,0)</f>
        <v>400</v>
      </c>
      <c r="K18" s="5">
        <f t="shared" si="12"/>
        <v>400</v>
      </c>
      <c r="L18" s="35">
        <f t="shared" ref="L18:L22" si="15">K18+J18</f>
        <v>800</v>
      </c>
      <c r="M18" s="11">
        <v>31</v>
      </c>
      <c r="N18" s="8">
        <f t="shared" si="9"/>
        <v>826.66666666666674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42767</v>
      </c>
      <c r="B19" s="38">
        <v>42766</v>
      </c>
      <c r="C19" s="4" t="s">
        <v>39</v>
      </c>
      <c r="D19" s="4">
        <v>3</v>
      </c>
      <c r="E19" s="4"/>
      <c r="F19" s="4"/>
      <c r="G19" s="4">
        <f t="shared" si="13"/>
        <v>3</v>
      </c>
      <c r="H19" s="4">
        <f t="shared" si="0"/>
        <v>0</v>
      </c>
      <c r="I19" s="5">
        <f t="shared" si="1"/>
        <v>700</v>
      </c>
      <c r="J19" s="5">
        <f t="shared" si="14"/>
        <v>700</v>
      </c>
      <c r="K19" s="5">
        <f t="shared" si="12"/>
        <v>0</v>
      </c>
      <c r="L19" s="35">
        <f t="shared" si="15"/>
        <v>700</v>
      </c>
      <c r="M19" s="11">
        <v>31</v>
      </c>
      <c r="N19" s="8">
        <f t="shared" ref="N19:N22" si="16">L19/M$1*M19</f>
        <v>723.33333333333326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42754</v>
      </c>
      <c r="B20" s="38">
        <v>42694</v>
      </c>
      <c r="C20" s="4" t="s">
        <v>40</v>
      </c>
      <c r="D20" s="4">
        <v>1</v>
      </c>
      <c r="E20" s="4"/>
      <c r="F20" s="4"/>
      <c r="G20" s="4">
        <f t="shared" si="13"/>
        <v>1</v>
      </c>
      <c r="H20" s="4">
        <f t="shared" si="0"/>
        <v>0</v>
      </c>
      <c r="I20" s="5">
        <f t="shared" si="1"/>
        <v>400</v>
      </c>
      <c r="J20" s="5">
        <f t="shared" si="14"/>
        <v>400</v>
      </c>
      <c r="K20" s="5">
        <f t="shared" si="12"/>
        <v>0</v>
      </c>
      <c r="L20" s="35">
        <f t="shared" si="15"/>
        <v>400</v>
      </c>
      <c r="M20" s="11">
        <v>31</v>
      </c>
      <c r="N20" s="8">
        <f t="shared" si="16"/>
        <v>413.33333333333337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42829</v>
      </c>
      <c r="B21" s="38">
        <v>42793</v>
      </c>
      <c r="C21" s="4" t="s">
        <v>42</v>
      </c>
      <c r="D21" s="4">
        <v>1</v>
      </c>
      <c r="E21" s="4">
        <v>1</v>
      </c>
      <c r="F21" s="4">
        <v>1</v>
      </c>
      <c r="G21" s="4">
        <f t="shared" si="13"/>
        <v>1</v>
      </c>
      <c r="H21" s="4">
        <f t="shared" si="0"/>
        <v>2</v>
      </c>
      <c r="I21" s="5">
        <f t="shared" si="1"/>
        <v>400</v>
      </c>
      <c r="J21" s="5">
        <f t="shared" si="14"/>
        <v>400</v>
      </c>
      <c r="K21" s="5">
        <f t="shared" si="12"/>
        <v>400</v>
      </c>
      <c r="L21" s="35">
        <f t="shared" si="15"/>
        <v>800</v>
      </c>
      <c r="M21" s="11">
        <v>31</v>
      </c>
      <c r="N21" s="8">
        <f t="shared" si="16"/>
        <v>826.66666666666674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42858</v>
      </c>
      <c r="B22" s="38">
        <v>42852</v>
      </c>
      <c r="C22" s="4" t="s">
        <v>43</v>
      </c>
      <c r="D22" s="4">
        <v>2</v>
      </c>
      <c r="E22" s="4">
        <v>2</v>
      </c>
      <c r="F22" s="4"/>
      <c r="G22" s="4">
        <f>+D22</f>
        <v>2</v>
      </c>
      <c r="H22" s="4">
        <f>F22+E22</f>
        <v>2</v>
      </c>
      <c r="I22" s="5">
        <f t="shared" si="1"/>
        <v>500</v>
      </c>
      <c r="J22" s="5">
        <f t="shared" si="14"/>
        <v>500</v>
      </c>
      <c r="K22" s="5">
        <f t="shared" si="12"/>
        <v>400</v>
      </c>
      <c r="L22" s="35">
        <f t="shared" si="15"/>
        <v>900</v>
      </c>
      <c r="M22" s="11">
        <v>31</v>
      </c>
      <c r="N22" s="8">
        <f t="shared" si="16"/>
        <v>930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43062</v>
      </c>
      <c r="B23" s="38">
        <v>42990</v>
      </c>
      <c r="C23" s="4" t="s">
        <v>44</v>
      </c>
      <c r="D23" s="4">
        <v>1</v>
      </c>
      <c r="E23" s="4">
        <v>1</v>
      </c>
      <c r="F23" s="4">
        <v>1</v>
      </c>
      <c r="G23" s="4">
        <f t="shared" ref="G23" si="17">+D23</f>
        <v>1</v>
      </c>
      <c r="H23" s="4">
        <f t="shared" ref="H23" si="18">F23+E23</f>
        <v>2</v>
      </c>
      <c r="I23" s="5">
        <f t="shared" si="1"/>
        <v>400</v>
      </c>
      <c r="J23" s="5">
        <f t="shared" ref="J23:J24" si="19">IF(G23&gt;0,+I23,0)</f>
        <v>400</v>
      </c>
      <c r="K23" s="5">
        <f t="shared" ref="K23:K24" si="20">H23*AS$13</f>
        <v>400</v>
      </c>
      <c r="L23" s="35">
        <f t="shared" ref="L23:L24" si="21">K23+J23</f>
        <v>800</v>
      </c>
      <c r="M23" s="11">
        <v>31</v>
      </c>
      <c r="N23" s="8">
        <f t="shared" ref="N23:N24" si="22">L23/M$1*M23</f>
        <v>826.66666666666674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43223</v>
      </c>
      <c r="B24" s="38">
        <v>43208</v>
      </c>
      <c r="C24" s="4" t="s">
        <v>45</v>
      </c>
      <c r="D24" s="4">
        <v>1</v>
      </c>
      <c r="E24" s="4">
        <v>1</v>
      </c>
      <c r="F24" s="4"/>
      <c r="G24" s="4">
        <f>+D24</f>
        <v>1</v>
      </c>
      <c r="H24" s="4">
        <f>F24+E24</f>
        <v>1</v>
      </c>
      <c r="I24" s="5">
        <f t="shared" si="1"/>
        <v>400</v>
      </c>
      <c r="J24" s="5">
        <f t="shared" si="19"/>
        <v>400</v>
      </c>
      <c r="K24" s="5">
        <f t="shared" si="20"/>
        <v>200</v>
      </c>
      <c r="L24" s="35">
        <f t="shared" si="21"/>
        <v>600</v>
      </c>
      <c r="M24" s="11">
        <v>31</v>
      </c>
      <c r="N24" s="8">
        <f t="shared" si="22"/>
        <v>620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A25" s="38">
        <v>43223</v>
      </c>
      <c r="B25" s="38">
        <v>43208</v>
      </c>
      <c r="C25" s="4" t="s">
        <v>26</v>
      </c>
      <c r="D25" s="4">
        <v>1</v>
      </c>
      <c r="E25" s="4">
        <v>1</v>
      </c>
      <c r="F25" s="4"/>
      <c r="G25" s="4">
        <f>+D25</f>
        <v>1</v>
      </c>
      <c r="H25" s="4">
        <f>F25+E25</f>
        <v>1</v>
      </c>
      <c r="I25" s="5">
        <f t="shared" si="1"/>
        <v>400</v>
      </c>
      <c r="J25" s="5">
        <f>IF(G25&gt;0,+I25,0)</f>
        <v>400</v>
      </c>
      <c r="K25" s="5">
        <f t="shared" ref="K25:K26" si="23">H25*AS$13</f>
        <v>200</v>
      </c>
      <c r="L25" s="35">
        <f t="shared" ref="L25:L26" si="24">K25+J25</f>
        <v>600</v>
      </c>
      <c r="M25" s="11">
        <v>26</v>
      </c>
      <c r="N25" s="8">
        <f t="shared" ref="N25:N26" si="25">L25/M$1*M25</f>
        <v>520</v>
      </c>
      <c r="O25" s="12" t="s">
        <v>48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6"/>
    </row>
    <row r="26" spans="1:37" x14ac:dyDescent="0.25">
      <c r="A26" s="38">
        <v>43775</v>
      </c>
      <c r="B26" s="38">
        <v>43773</v>
      </c>
      <c r="C26" s="4" t="s">
        <v>46</v>
      </c>
      <c r="D26" s="4">
        <v>2</v>
      </c>
      <c r="E26" s="4">
        <v>2</v>
      </c>
      <c r="F26" s="4"/>
      <c r="G26" s="4">
        <f>+D26</f>
        <v>2</v>
      </c>
      <c r="H26" s="4">
        <f>F26+E26</f>
        <v>2</v>
      </c>
      <c r="I26" s="5">
        <f t="shared" ref="I26" si="26">VLOOKUP(G26,AR$5:AS$13,2,FALSE)</f>
        <v>500</v>
      </c>
      <c r="J26" s="5">
        <f t="shared" ref="J26" si="27">IF(G26&gt;0,+I26,0)</f>
        <v>500</v>
      </c>
      <c r="K26" s="5">
        <f t="shared" si="23"/>
        <v>400</v>
      </c>
      <c r="L26" s="35">
        <f t="shared" si="24"/>
        <v>900</v>
      </c>
      <c r="M26" s="11">
        <v>31</v>
      </c>
      <c r="N26" s="8">
        <f t="shared" si="25"/>
        <v>930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6"/>
    </row>
    <row r="27" spans="1:37" x14ac:dyDescent="0.25">
      <c r="L27" s="36">
        <f>SUM(L6:L26)</f>
        <v>14900</v>
      </c>
      <c r="N27" s="36">
        <v>15296.66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2019-11-05T10:17:07Z</cp:lastPrinted>
  <dcterms:created xsi:type="dcterms:W3CDTF">2016-11-25T10:29:47Z</dcterms:created>
  <dcterms:modified xsi:type="dcterms:W3CDTF">2020-04-08T06:19:10Z</dcterms:modified>
</cp:coreProperties>
</file>