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15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" l="1"/>
  <c r="E30" i="1"/>
  <c r="C36" i="1"/>
  <c r="E20" i="1" l="1"/>
  <c r="C38" i="1" l="1"/>
  <c r="C39" i="1" s="1"/>
  <c r="D39" i="1" s="1"/>
  <c r="H20" i="1"/>
  <c r="D26" i="1"/>
  <c r="F26" i="1" s="1"/>
  <c r="G26" i="1" s="1"/>
  <c r="B20" i="1"/>
  <c r="K20" i="1" l="1"/>
  <c r="D38" i="1" l="1"/>
  <c r="F28" i="1"/>
  <c r="F27" i="1"/>
  <c r="G27" i="1" s="1"/>
  <c r="F29" i="1"/>
  <c r="G29" i="1" s="1"/>
  <c r="F39" i="1"/>
  <c r="G28" i="1"/>
  <c r="G30" i="1" l="1"/>
  <c r="D33" i="1" s="1"/>
  <c r="D34" i="1" s="1"/>
  <c r="F30" i="1"/>
</calcChain>
</file>

<file path=xl/sharedStrings.xml><?xml version="1.0" encoding="utf-8"?>
<sst xmlns="http://schemas.openxmlformats.org/spreadsheetml/2006/main" count="77" uniqueCount="60">
  <si>
    <t>SERVIZIO OSS</t>
  </si>
  <si>
    <t>SERVIZIO LAVANDERIA</t>
  </si>
  <si>
    <t xml:space="preserve">ORE/GIORNO </t>
  </si>
  <si>
    <t xml:space="preserve">COSTO GIORNO </t>
  </si>
  <si>
    <t xml:space="preserve">COSTO ANNUO </t>
  </si>
  <si>
    <t xml:space="preserve">TOTALE MINUTI GIORNO OSS </t>
  </si>
  <si>
    <t xml:space="preserve">TOTALE MINUTI PRO CAPITE/PRO DIE </t>
  </si>
  <si>
    <t xml:space="preserve">ANZIANI AUTOSUFF. </t>
  </si>
  <si>
    <t xml:space="preserve">ANZIANI NON AUTOSUFF. </t>
  </si>
  <si>
    <t xml:space="preserve">TOTALE MINUTI GIORNO </t>
  </si>
  <si>
    <t xml:space="preserve">SERVIZIO LAVANDERIA </t>
  </si>
  <si>
    <t>SERVIZIO ASSISTENZIALE</t>
  </si>
  <si>
    <t>totale</t>
  </si>
  <si>
    <t xml:space="preserve">totale </t>
  </si>
  <si>
    <t>N. OSPITI</t>
  </si>
  <si>
    <t xml:space="preserve">TOT ORE </t>
  </si>
  <si>
    <t>SERVIZIO PULIZIA MENSA 
+  
PIANO PER AMPLIAMENTO PL</t>
  </si>
  <si>
    <t>DALLE</t>
  </si>
  <si>
    <t>ALLE</t>
  </si>
  <si>
    <t>22:00 - 06:00</t>
  </si>
  <si>
    <t>TOTALE ORE TURNO</t>
  </si>
  <si>
    <t>15:00 - 22:00</t>
  </si>
  <si>
    <t>06.00</t>
  </si>
  <si>
    <t>13.00</t>
  </si>
  <si>
    <t>11.00</t>
  </si>
  <si>
    <t>11.30</t>
  </si>
  <si>
    <t>14.00</t>
  </si>
  <si>
    <t>16.00</t>
  </si>
  <si>
    <t>17.00</t>
  </si>
  <si>
    <t>15.00</t>
  </si>
  <si>
    <t>17.30</t>
  </si>
  <si>
    <t>22.00</t>
  </si>
  <si>
    <t>6.00</t>
  </si>
  <si>
    <t>LAVAGGIO TAZZE 
+
APPARECCHIATURA</t>
  </si>
  <si>
    <t xml:space="preserve">N. UNITA' NECESSARIE </t>
  </si>
  <si>
    <t>pulizia mensa</t>
  </si>
  <si>
    <t xml:space="preserve">pulizia mensa </t>
  </si>
  <si>
    <t xml:space="preserve">apparecchiatura </t>
  </si>
  <si>
    <t>lavaggio tazze</t>
  </si>
  <si>
    <t>SERVIZIO LAVAGGIO TAZZE +
APPARECCHIATURA</t>
  </si>
  <si>
    <t xml:space="preserve">SERVIZIO PULIZIA MENSA + PIANO NUOVO </t>
  </si>
  <si>
    <t xml:space="preserve">MINUTI DI ASSISTENZA IN AUMENTO RISPETTO AL MINIMO SATBILITO DALLA REGIONE MARCHE </t>
  </si>
  <si>
    <t>06:00 - 14:00</t>
  </si>
  <si>
    <t>06.00 -13.00</t>
  </si>
  <si>
    <t>14:00 - 21:30</t>
  </si>
  <si>
    <t>21.30</t>
  </si>
  <si>
    <t xml:space="preserve">MINUTI MINIMI STABILITI DALLA REGIONE MARCHE </t>
  </si>
  <si>
    <t>TARIFFA ORARIA OSS</t>
  </si>
  <si>
    <r>
      <t>TARIFFA ORARIA OSS</t>
    </r>
    <r>
      <rPr>
        <b/>
        <sz val="22"/>
        <color rgb="FFFF0000"/>
        <rFont val="Calibri"/>
        <family val="2"/>
        <scheme val="minor"/>
      </rPr>
      <t xml:space="preserve"> </t>
    </r>
  </si>
  <si>
    <t xml:space="preserve">TRATTANDOSI DI PERSONALE DIPENDENTE LA TARIFFA ORARIA è INDICATIVA (€ 30.000/h1550 = € 19,35). IL COSTO ESATTO E' DA VERIFICARE A FINE ANNO </t>
  </si>
  <si>
    <t>allegato 1</t>
  </si>
  <si>
    <t xml:space="preserve">COSTO OSS CONVENZIONE VIGENTE </t>
  </si>
  <si>
    <t xml:space="preserve">PROPOSTA AMPLIAMENTO PL </t>
  </si>
  <si>
    <t xml:space="preserve">DIFFERENZA DEI COSTI </t>
  </si>
  <si>
    <t>47,5H*60 MIN=2850</t>
  </si>
  <si>
    <t>24:00 - 06:00</t>
  </si>
  <si>
    <t>06:30 - 13:30</t>
  </si>
  <si>
    <t>17:30 - 20:00</t>
  </si>
  <si>
    <t xml:space="preserve">53 ORE/GIORNO X 365G = 19345/1550 = 12,48 UNITA </t>
  </si>
  <si>
    <t>PROPOSTA TURNO AMPLIAMENTO PL  - 53 ORE /GIORNO CON DOPPIA NOTTE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</si>
</sst>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trike/>
      <sz val="12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trike/>
      <sz val="18"/>
      <color theme="1"/>
      <name val="Calibri"/>
      <family val="2"/>
      <scheme val="minor"/>
    </font>
    <font>
      <b/>
      <strike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4">
    <xf numFmtId="0" fontId="0" fillId="0" borderId="0" xfId="0"/>
    <xf numFmtId="0" fontId="5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43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3" fontId="4" fillId="0" borderId="1" xfId="0" applyNumberFormat="1" applyFont="1" applyFill="1" applyBorder="1" applyAlignment="1">
      <alignment horizontal="center"/>
    </xf>
    <xf numFmtId="43" fontId="4" fillId="0" borderId="6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4" fillId="3" borderId="1" xfId="0" applyFont="1" applyFill="1" applyBorder="1" applyAlignment="1">
      <alignment horizontal="right" wrapText="1"/>
    </xf>
    <xf numFmtId="2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0" fontId="1" fillId="4" borderId="1" xfId="0" applyNumberFormat="1" applyFont="1" applyFill="1" applyBorder="1" applyAlignment="1">
      <alignment horizontal="center"/>
    </xf>
    <xf numFmtId="20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1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/>
    <xf numFmtId="0" fontId="1" fillId="3" borderId="1" xfId="0" applyFont="1" applyFill="1" applyBorder="1" applyAlignment="1"/>
    <xf numFmtId="0" fontId="1" fillId="4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  <xf numFmtId="46" fontId="1" fillId="3" borderId="1" xfId="0" applyNumberFormat="1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 wrapText="1"/>
    </xf>
    <xf numFmtId="0" fontId="12" fillId="0" borderId="0" xfId="0" applyFont="1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12" fillId="0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46" fontId="1" fillId="3" borderId="1" xfId="0" applyNumberFormat="1" applyFont="1" applyFill="1" applyBorder="1" applyAlignment="1"/>
    <xf numFmtId="43" fontId="0" fillId="0" borderId="0" xfId="0" applyNumberFormat="1" applyAlignment="1">
      <alignment horizontal="center"/>
    </xf>
    <xf numFmtId="0" fontId="4" fillId="0" borderId="1" xfId="0" applyFont="1" applyFill="1" applyBorder="1" applyAlignment="1"/>
    <xf numFmtId="0" fontId="4" fillId="0" borderId="0" xfId="0" applyFont="1" applyFill="1" applyBorder="1" applyAlignment="1"/>
    <xf numFmtId="0" fontId="4" fillId="3" borderId="6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43" fontId="1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5" fillId="8" borderId="6" xfId="0" applyFont="1" applyFill="1" applyBorder="1" applyAlignment="1">
      <alignment horizontal="center" vertical="center" wrapText="1"/>
    </xf>
    <xf numFmtId="20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20" fontId="16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43" fontId="1" fillId="0" borderId="1" xfId="1" applyFont="1" applyFill="1" applyBorder="1" applyAlignment="1">
      <alignment horizontal="center"/>
    </xf>
    <xf numFmtId="0" fontId="1" fillId="0" borderId="0" xfId="0" applyFont="1" applyBorder="1" applyAlignment="1"/>
    <xf numFmtId="0" fontId="4" fillId="0" borderId="1" xfId="0" applyFont="1" applyFill="1" applyBorder="1" applyAlignment="1">
      <alignment horizontal="center"/>
    </xf>
    <xf numFmtId="20" fontId="1" fillId="0" borderId="2" xfId="0" applyNumberFormat="1" applyFont="1" applyFill="1" applyBorder="1" applyAlignment="1">
      <alignment horizontal="center"/>
    </xf>
    <xf numFmtId="20" fontId="1" fillId="0" borderId="3" xfId="0" applyNumberFormat="1" applyFont="1" applyFill="1" applyBorder="1" applyAlignment="1">
      <alignment horizontal="center"/>
    </xf>
    <xf numFmtId="20" fontId="1" fillId="0" borderId="4" xfId="0" applyNumberFormat="1" applyFont="1" applyFill="1" applyBorder="1" applyAlignment="1">
      <alignment horizontal="center"/>
    </xf>
    <xf numFmtId="20" fontId="1" fillId="3" borderId="2" xfId="0" applyNumberFormat="1" applyFont="1" applyFill="1" applyBorder="1" applyAlignment="1">
      <alignment horizontal="center"/>
    </xf>
    <xf numFmtId="20" fontId="1" fillId="3" borderId="3" xfId="0" applyNumberFormat="1" applyFont="1" applyFill="1" applyBorder="1" applyAlignment="1">
      <alignment horizontal="center"/>
    </xf>
    <xf numFmtId="20" fontId="1" fillId="3" borderId="4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0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20" fontId="1" fillId="0" borderId="1" xfId="0" applyNumberFormat="1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/>
    </xf>
    <xf numFmtId="20" fontId="1" fillId="4" borderId="1" xfId="0" applyNumberFormat="1" applyFont="1" applyFill="1" applyBorder="1" applyAlignment="1">
      <alignment horizontal="right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43" fontId="1" fillId="0" borderId="1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CCCCFF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view="pageBreakPreview" topLeftCell="A31" zoomScaleNormal="100" zoomScaleSheetLayoutView="100" workbookViewId="0">
      <selection activeCell="G40" sqref="G40"/>
    </sheetView>
  </sheetViews>
  <sheetFormatPr defaultRowHeight="15" x14ac:dyDescent="0.25"/>
  <cols>
    <col min="1" max="1" width="15.42578125" style="26" customWidth="1"/>
    <col min="2" max="2" width="15.42578125" style="8" customWidth="1"/>
    <col min="3" max="3" width="9.5703125" style="8" bestFit="1" customWidth="1"/>
    <col min="4" max="4" width="12.5703125" style="8" customWidth="1"/>
    <col min="5" max="5" width="13.5703125" style="8" bestFit="1" customWidth="1"/>
    <col min="6" max="6" width="11.5703125" style="8" customWidth="1"/>
    <col min="7" max="7" width="12" style="8" customWidth="1"/>
    <col min="8" max="8" width="9.140625" style="8"/>
    <col min="9" max="9" width="10.5703125" style="8" bestFit="1" customWidth="1"/>
    <col min="10" max="10" width="9.140625" style="8"/>
    <col min="11" max="11" width="9.5703125" style="8" bestFit="1" customWidth="1"/>
    <col min="12" max="14" width="10.7109375" style="8" customWidth="1"/>
    <col min="15" max="16384" width="9.140625" style="8"/>
  </cols>
  <sheetData>
    <row r="1" spans="1:14" ht="21" x14ac:dyDescent="0.35">
      <c r="A1" s="58" t="s">
        <v>50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4" ht="26.25" x14ac:dyDescent="0.4">
      <c r="A2" s="129" t="s">
        <v>59</v>
      </c>
      <c r="B2" s="129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4" ht="75.75" customHeight="1" x14ac:dyDescent="0.25">
      <c r="A3" s="24"/>
      <c r="B3" s="9"/>
      <c r="C3" s="131" t="s">
        <v>11</v>
      </c>
      <c r="D3" s="132"/>
      <c r="E3" s="133"/>
      <c r="F3" s="100" t="s">
        <v>10</v>
      </c>
      <c r="G3" s="101"/>
      <c r="H3" s="102"/>
      <c r="I3" s="112" t="s">
        <v>33</v>
      </c>
      <c r="J3" s="113"/>
      <c r="K3" s="114"/>
      <c r="L3" s="107" t="s">
        <v>16</v>
      </c>
      <c r="M3" s="108"/>
      <c r="N3" s="109"/>
    </row>
    <row r="4" spans="1:14" ht="31.5" x14ac:dyDescent="0.25">
      <c r="A4" s="24"/>
      <c r="B4" s="20" t="s">
        <v>20</v>
      </c>
      <c r="C4" s="48" t="s">
        <v>17</v>
      </c>
      <c r="D4" s="49" t="s">
        <v>18</v>
      </c>
      <c r="E4" s="49" t="s">
        <v>15</v>
      </c>
      <c r="F4" s="47" t="s">
        <v>17</v>
      </c>
      <c r="G4" s="47" t="s">
        <v>18</v>
      </c>
      <c r="H4" s="47" t="s">
        <v>15</v>
      </c>
      <c r="I4" s="50" t="s">
        <v>17</v>
      </c>
      <c r="J4" s="50" t="s">
        <v>18</v>
      </c>
      <c r="K4" s="50" t="s">
        <v>15</v>
      </c>
      <c r="L4" s="69" t="s">
        <v>17</v>
      </c>
      <c r="M4" s="69" t="s">
        <v>18</v>
      </c>
      <c r="N4" s="69" t="s">
        <v>15</v>
      </c>
    </row>
    <row r="5" spans="1:14" x14ac:dyDescent="0.25">
      <c r="A5" s="51" t="s">
        <v>42</v>
      </c>
      <c r="B5" s="52">
        <v>8</v>
      </c>
      <c r="C5" s="30" t="s">
        <v>22</v>
      </c>
      <c r="D5" s="29">
        <v>0.58333333333333337</v>
      </c>
      <c r="E5" s="30">
        <v>8</v>
      </c>
      <c r="F5" s="79"/>
      <c r="G5" s="80"/>
      <c r="H5" s="80"/>
      <c r="I5" s="80"/>
      <c r="J5" s="80"/>
      <c r="K5" s="80"/>
      <c r="L5" s="80"/>
      <c r="M5" s="80"/>
      <c r="N5" s="81"/>
    </row>
    <row r="6" spans="1:14" x14ac:dyDescent="0.25">
      <c r="A6" s="37" t="s">
        <v>43</v>
      </c>
      <c r="B6" s="38">
        <v>7</v>
      </c>
      <c r="C6" s="23" t="s">
        <v>22</v>
      </c>
      <c r="D6" s="23" t="s">
        <v>23</v>
      </c>
      <c r="E6" s="23">
        <v>7</v>
      </c>
      <c r="F6" s="90"/>
      <c r="G6" s="90"/>
      <c r="H6" s="90"/>
      <c r="I6" s="90"/>
      <c r="J6" s="90"/>
      <c r="K6" s="90"/>
      <c r="L6" s="90"/>
      <c r="M6" s="90"/>
      <c r="N6" s="90"/>
    </row>
    <row r="7" spans="1:14" x14ac:dyDescent="0.25">
      <c r="A7" s="104" t="s">
        <v>56</v>
      </c>
      <c r="B7" s="91">
        <v>7</v>
      </c>
      <c r="C7" s="29">
        <v>0.27083333333333331</v>
      </c>
      <c r="D7" s="30" t="s">
        <v>24</v>
      </c>
      <c r="E7" s="30">
        <v>4.5</v>
      </c>
      <c r="F7" s="96"/>
      <c r="G7" s="96"/>
      <c r="H7" s="96"/>
      <c r="I7" s="29">
        <v>0.45833333333333331</v>
      </c>
      <c r="J7" s="29">
        <v>0.47916666666666669</v>
      </c>
      <c r="K7" s="30">
        <v>0.5</v>
      </c>
      <c r="L7" s="116"/>
      <c r="M7" s="116"/>
      <c r="N7" s="116"/>
    </row>
    <row r="8" spans="1:14" x14ac:dyDescent="0.25">
      <c r="A8" s="104"/>
      <c r="B8" s="91"/>
      <c r="C8" s="96"/>
      <c r="D8" s="96"/>
      <c r="E8" s="96"/>
      <c r="F8" s="96"/>
      <c r="G8" s="96"/>
      <c r="H8" s="96"/>
      <c r="I8" s="99" t="s">
        <v>37</v>
      </c>
      <c r="J8" s="99"/>
      <c r="K8" s="99"/>
      <c r="L8" s="116"/>
      <c r="M8" s="116"/>
      <c r="N8" s="116"/>
    </row>
    <row r="9" spans="1:14" x14ac:dyDescent="0.25">
      <c r="A9" s="104"/>
      <c r="B9" s="91"/>
      <c r="C9" s="30" t="s">
        <v>25</v>
      </c>
      <c r="D9" s="30" t="s">
        <v>23</v>
      </c>
      <c r="E9" s="30">
        <v>1.5</v>
      </c>
      <c r="F9" s="96"/>
      <c r="G9" s="96"/>
      <c r="H9" s="96"/>
      <c r="I9" s="29">
        <v>0.54166666666666663</v>
      </c>
      <c r="J9" s="29">
        <v>0.5625</v>
      </c>
      <c r="K9" s="30">
        <v>0.5</v>
      </c>
      <c r="L9" s="70">
        <v>0.5625</v>
      </c>
      <c r="M9" s="70">
        <v>0.58333333333333337</v>
      </c>
      <c r="N9" s="71">
        <v>0.5</v>
      </c>
    </row>
    <row r="10" spans="1:14" x14ac:dyDescent="0.25">
      <c r="A10" s="104"/>
      <c r="B10" s="91"/>
      <c r="C10" s="96"/>
      <c r="D10" s="96"/>
      <c r="E10" s="96"/>
      <c r="F10" s="96"/>
      <c r="G10" s="96"/>
      <c r="H10" s="96"/>
      <c r="I10" s="96" t="s">
        <v>38</v>
      </c>
      <c r="J10" s="96"/>
      <c r="K10" s="96"/>
      <c r="L10" s="97" t="s">
        <v>35</v>
      </c>
      <c r="M10" s="97"/>
      <c r="N10" s="97"/>
    </row>
    <row r="11" spans="1:14" x14ac:dyDescent="0.25">
      <c r="A11" s="105" t="s">
        <v>44</v>
      </c>
      <c r="B11" s="115">
        <v>7.5</v>
      </c>
      <c r="C11" s="23" t="s">
        <v>26</v>
      </c>
      <c r="D11" s="23" t="s">
        <v>27</v>
      </c>
      <c r="E11" s="23">
        <v>2</v>
      </c>
      <c r="F11" s="23" t="s">
        <v>27</v>
      </c>
      <c r="G11" s="23" t="s">
        <v>28</v>
      </c>
      <c r="H11" s="23">
        <v>1</v>
      </c>
      <c r="I11" s="90"/>
      <c r="J11" s="90"/>
      <c r="K11" s="90"/>
      <c r="L11" s="90"/>
      <c r="M11" s="90"/>
      <c r="N11" s="90"/>
    </row>
    <row r="12" spans="1:14" x14ac:dyDescent="0.25">
      <c r="A12" s="105"/>
      <c r="B12" s="115"/>
      <c r="C12" s="23" t="s">
        <v>28</v>
      </c>
      <c r="D12" s="23" t="s">
        <v>45</v>
      </c>
      <c r="E12" s="23">
        <v>4.5</v>
      </c>
      <c r="F12" s="90"/>
      <c r="G12" s="90"/>
      <c r="H12" s="90"/>
      <c r="I12" s="90"/>
      <c r="J12" s="90"/>
      <c r="K12" s="90"/>
      <c r="L12" s="90"/>
      <c r="M12" s="90"/>
      <c r="N12" s="90"/>
    </row>
    <row r="13" spans="1:14" x14ac:dyDescent="0.25">
      <c r="A13" s="106" t="s">
        <v>21</v>
      </c>
      <c r="B13" s="110">
        <v>7</v>
      </c>
      <c r="C13" s="34" t="s">
        <v>29</v>
      </c>
      <c r="D13" s="34" t="s">
        <v>28</v>
      </c>
      <c r="E13" s="34">
        <v>2</v>
      </c>
      <c r="F13" s="88"/>
      <c r="G13" s="88"/>
      <c r="H13" s="88"/>
      <c r="I13" s="34" t="s">
        <v>28</v>
      </c>
      <c r="J13" s="34" t="s">
        <v>30</v>
      </c>
      <c r="K13" s="34">
        <v>0.5</v>
      </c>
      <c r="L13" s="88"/>
      <c r="M13" s="88"/>
      <c r="N13" s="88"/>
    </row>
    <row r="14" spans="1:14" x14ac:dyDescent="0.25">
      <c r="A14" s="106"/>
      <c r="B14" s="110"/>
      <c r="C14" s="35" t="s">
        <v>30</v>
      </c>
      <c r="D14" s="35" t="s">
        <v>45</v>
      </c>
      <c r="E14" s="34">
        <v>4</v>
      </c>
      <c r="F14" s="88"/>
      <c r="G14" s="88"/>
      <c r="H14" s="88"/>
      <c r="I14" s="35">
        <v>0.89583333333333337</v>
      </c>
      <c r="J14" s="35">
        <v>0.91666666666666663</v>
      </c>
      <c r="K14" s="34">
        <v>0.5</v>
      </c>
      <c r="L14" s="72">
        <v>0.89583333333333337</v>
      </c>
      <c r="M14" s="72">
        <v>0.91666666666666663</v>
      </c>
      <c r="N14" s="73">
        <v>0.5</v>
      </c>
    </row>
    <row r="15" spans="1:14" x14ac:dyDescent="0.25">
      <c r="A15" s="106"/>
      <c r="B15" s="110"/>
      <c r="C15" s="89"/>
      <c r="D15" s="89"/>
      <c r="E15" s="89"/>
      <c r="F15" s="88"/>
      <c r="G15" s="88"/>
      <c r="H15" s="88"/>
      <c r="I15" s="88"/>
      <c r="J15" s="88"/>
      <c r="K15" s="88"/>
      <c r="L15" s="98" t="s">
        <v>36</v>
      </c>
      <c r="M15" s="98"/>
      <c r="N15" s="98"/>
    </row>
    <row r="16" spans="1:14" x14ac:dyDescent="0.25">
      <c r="A16" s="40" t="s">
        <v>57</v>
      </c>
      <c r="B16" s="41">
        <v>2.5</v>
      </c>
      <c r="C16" s="36">
        <v>0.70833333333333337</v>
      </c>
      <c r="D16" s="36">
        <v>0.83333333333333337</v>
      </c>
      <c r="E16" s="23">
        <v>2.5</v>
      </c>
      <c r="F16" s="82"/>
      <c r="G16" s="83"/>
      <c r="H16" s="83"/>
      <c r="I16" s="83"/>
      <c r="J16" s="83"/>
      <c r="K16" s="83"/>
      <c r="L16" s="83"/>
      <c r="M16" s="83"/>
      <c r="N16" s="84"/>
    </row>
    <row r="17" spans="1:14" x14ac:dyDescent="0.25">
      <c r="A17" s="44" t="s">
        <v>19</v>
      </c>
      <c r="B17" s="45">
        <v>8</v>
      </c>
      <c r="C17" s="34" t="s">
        <v>31</v>
      </c>
      <c r="D17" s="34" t="s">
        <v>32</v>
      </c>
      <c r="E17" s="34">
        <v>8</v>
      </c>
      <c r="F17" s="88"/>
      <c r="G17" s="88"/>
      <c r="H17" s="88"/>
      <c r="I17" s="88"/>
      <c r="J17" s="88"/>
      <c r="K17" s="88"/>
      <c r="L17" s="88"/>
      <c r="M17" s="88"/>
      <c r="N17" s="88"/>
    </row>
    <row r="18" spans="1:14" x14ac:dyDescent="0.25">
      <c r="A18" s="85" t="s">
        <v>55</v>
      </c>
      <c r="B18" s="85">
        <v>6</v>
      </c>
      <c r="C18" s="46"/>
      <c r="D18" s="23"/>
      <c r="E18" s="23"/>
      <c r="F18" s="59">
        <v>1</v>
      </c>
      <c r="G18" s="42">
        <v>0.10416666666666667</v>
      </c>
      <c r="H18" s="43">
        <v>2.5</v>
      </c>
      <c r="I18" s="43"/>
      <c r="J18" s="43"/>
      <c r="K18" s="43"/>
      <c r="L18" s="43"/>
      <c r="M18" s="43"/>
      <c r="N18" s="43"/>
    </row>
    <row r="19" spans="1:14" x14ac:dyDescent="0.25">
      <c r="A19" s="86"/>
      <c r="B19" s="86"/>
      <c r="C19" s="36">
        <v>0.10416666666666667</v>
      </c>
      <c r="D19" s="36">
        <v>0.25</v>
      </c>
      <c r="E19" s="53">
        <v>3.5</v>
      </c>
      <c r="F19" s="59"/>
      <c r="G19" s="42"/>
      <c r="H19" s="43"/>
      <c r="I19" s="43"/>
      <c r="J19" s="43"/>
      <c r="K19" s="43"/>
      <c r="L19" s="43"/>
      <c r="M19" s="43"/>
      <c r="N19" s="43"/>
    </row>
    <row r="20" spans="1:14" ht="23.25" x14ac:dyDescent="0.35">
      <c r="A20" s="39"/>
      <c r="B20" s="1">
        <f>SUM(B5:B18)</f>
        <v>53</v>
      </c>
      <c r="C20" s="111"/>
      <c r="D20" s="111"/>
      <c r="E20" s="10">
        <f>SUM(E5:E19)</f>
        <v>47.5</v>
      </c>
      <c r="F20" s="103"/>
      <c r="G20" s="103"/>
      <c r="H20" s="10">
        <f>SUM(H5:H18)</f>
        <v>3.5</v>
      </c>
      <c r="I20" s="103"/>
      <c r="J20" s="103"/>
      <c r="K20" s="10">
        <f>SUM(K5:K18)</f>
        <v>2</v>
      </c>
      <c r="L20" s="103"/>
      <c r="M20" s="103"/>
      <c r="N20" s="74"/>
    </row>
    <row r="21" spans="1:14" s="11" customFormat="1" ht="23.25" x14ac:dyDescent="0.35">
      <c r="A21" s="25"/>
      <c r="B21" s="6"/>
      <c r="C21" s="7"/>
      <c r="D21" s="7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s="11" customFormat="1" ht="37.5" x14ac:dyDescent="0.25">
      <c r="A22" s="57" t="s">
        <v>34</v>
      </c>
      <c r="B22" s="122" t="s">
        <v>58</v>
      </c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</row>
    <row r="23" spans="1:14" ht="56.25" x14ac:dyDescent="0.25">
      <c r="A23" s="57" t="s">
        <v>47</v>
      </c>
      <c r="B23" s="128" t="s">
        <v>49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</row>
    <row r="24" spans="1:14" s="56" customFormat="1" ht="18.75" x14ac:dyDescent="0.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14" ht="47.25" x14ac:dyDescent="0.25">
      <c r="D25" s="12" t="s">
        <v>48</v>
      </c>
      <c r="E25" s="12" t="s">
        <v>2</v>
      </c>
      <c r="F25" s="12" t="s">
        <v>3</v>
      </c>
      <c r="G25" s="12" t="s">
        <v>4</v>
      </c>
      <c r="K25" s="13"/>
    </row>
    <row r="26" spans="1:14" x14ac:dyDescent="0.25">
      <c r="A26" s="123" t="s">
        <v>0</v>
      </c>
      <c r="B26" s="124"/>
      <c r="C26" s="125"/>
      <c r="D26" s="92">
        <f>30000/1550</f>
        <v>19.35483870967742</v>
      </c>
      <c r="E26" s="14">
        <v>47.5</v>
      </c>
      <c r="F26" s="15">
        <f>+E26*D26</f>
        <v>919.35483870967744</v>
      </c>
      <c r="G26" s="15">
        <f>+F26*365</f>
        <v>335564.51612903224</v>
      </c>
      <c r="I26" s="60"/>
    </row>
    <row r="27" spans="1:14" x14ac:dyDescent="0.25">
      <c r="A27" s="123" t="s">
        <v>1</v>
      </c>
      <c r="B27" s="124"/>
      <c r="C27" s="125"/>
      <c r="D27" s="92"/>
      <c r="E27" s="14">
        <v>3.5</v>
      </c>
      <c r="F27" s="15">
        <f>+E27*D26</f>
        <v>67.741935483870975</v>
      </c>
      <c r="G27" s="15">
        <f t="shared" ref="G27:G29" si="0">+F27*365</f>
        <v>24725.806451612905</v>
      </c>
    </row>
    <row r="28" spans="1:14" ht="32.25" customHeight="1" x14ac:dyDescent="0.25">
      <c r="A28" s="126" t="s">
        <v>39</v>
      </c>
      <c r="B28" s="124"/>
      <c r="C28" s="125"/>
      <c r="D28" s="92"/>
      <c r="E28" s="21">
        <v>2</v>
      </c>
      <c r="F28" s="22">
        <f>+E28*D26</f>
        <v>38.70967741935484</v>
      </c>
      <c r="G28" s="22">
        <f t="shared" si="0"/>
        <v>14129.032258064517</v>
      </c>
    </row>
    <row r="29" spans="1:14" x14ac:dyDescent="0.25">
      <c r="A29" s="93" t="s">
        <v>40</v>
      </c>
      <c r="B29" s="94"/>
      <c r="C29" s="95"/>
      <c r="D29" s="92"/>
      <c r="E29" s="14"/>
      <c r="F29" s="15">
        <f>E29*D26</f>
        <v>0</v>
      </c>
      <c r="G29" s="15">
        <f t="shared" si="0"/>
        <v>0</v>
      </c>
    </row>
    <row r="30" spans="1:14" ht="18.75" x14ac:dyDescent="0.3">
      <c r="A30" s="127" t="s">
        <v>12</v>
      </c>
      <c r="B30" s="127"/>
      <c r="C30" s="127"/>
      <c r="D30" s="127"/>
      <c r="E30" s="16">
        <f>SUM(E26:E29)</f>
        <v>53</v>
      </c>
      <c r="F30" s="17">
        <f>SUM(F26:F28)</f>
        <v>1025.8064516129032</v>
      </c>
      <c r="G30" s="17">
        <f>SUM(G26:G29)</f>
        <v>374419.3548387097</v>
      </c>
      <c r="I30" s="60"/>
    </row>
    <row r="31" spans="1:14" ht="18.75" x14ac:dyDescent="0.3">
      <c r="A31" s="87"/>
      <c r="B31" s="87"/>
      <c r="C31" s="87"/>
      <c r="D31" s="31"/>
      <c r="E31" s="32"/>
      <c r="F31" s="33"/>
      <c r="G31" s="33"/>
    </row>
    <row r="32" spans="1:14" x14ac:dyDescent="0.25">
      <c r="A32" s="78" t="s">
        <v>51</v>
      </c>
      <c r="B32" s="78"/>
      <c r="C32" s="78"/>
      <c r="D32" s="61">
        <v>296709.68</v>
      </c>
      <c r="E32" s="62"/>
      <c r="F32" s="62"/>
      <c r="G32" s="33"/>
    </row>
    <row r="33" spans="1:14" x14ac:dyDescent="0.25">
      <c r="A33" s="78" t="s">
        <v>52</v>
      </c>
      <c r="B33" s="78"/>
      <c r="C33" s="78"/>
      <c r="D33" s="17">
        <f>G30</f>
        <v>374419.3548387097</v>
      </c>
      <c r="E33" s="32"/>
      <c r="F33" s="33"/>
      <c r="G33" s="33"/>
    </row>
    <row r="34" spans="1:14" x14ac:dyDescent="0.25">
      <c r="A34" s="78" t="s">
        <v>53</v>
      </c>
      <c r="B34" s="78"/>
      <c r="C34" s="78"/>
      <c r="D34" s="17">
        <f>D33-D32</f>
        <v>77709.674838709703</v>
      </c>
      <c r="E34" s="32"/>
      <c r="F34" s="33"/>
      <c r="G34" s="33"/>
    </row>
    <row r="36" spans="1:14" ht="15" customHeight="1" x14ac:dyDescent="0.25">
      <c r="A36" s="27"/>
      <c r="B36" s="2" t="s">
        <v>5</v>
      </c>
      <c r="C36" s="18">
        <f>47.5*60</f>
        <v>2850</v>
      </c>
      <c r="D36" s="119" t="s">
        <v>54</v>
      </c>
      <c r="E36" s="120"/>
      <c r="F36" s="120"/>
      <c r="G36" s="120"/>
      <c r="I36" s="19"/>
      <c r="J36" s="19"/>
      <c r="K36" s="19"/>
    </row>
    <row r="37" spans="1:14" ht="90" x14ac:dyDescent="0.25">
      <c r="A37" s="27"/>
      <c r="B37" s="67" t="s">
        <v>14</v>
      </c>
      <c r="C37" s="67" t="s">
        <v>9</v>
      </c>
      <c r="D37" s="67" t="s">
        <v>6</v>
      </c>
      <c r="E37" s="67" t="s">
        <v>46</v>
      </c>
      <c r="F37" s="121" t="s">
        <v>41</v>
      </c>
      <c r="G37" s="121"/>
      <c r="I37" s="2"/>
      <c r="J37" s="2"/>
      <c r="K37" s="2"/>
    </row>
    <row r="38" spans="1:14" ht="30" x14ac:dyDescent="0.25">
      <c r="A38" s="28" t="s">
        <v>7</v>
      </c>
      <c r="B38" s="65">
        <v>6</v>
      </c>
      <c r="C38" s="65">
        <f>6*20</f>
        <v>120</v>
      </c>
      <c r="D38" s="65">
        <f>+C38/B38</f>
        <v>20</v>
      </c>
      <c r="E38" s="65">
        <v>20</v>
      </c>
      <c r="F38" s="118">
        <v>0</v>
      </c>
      <c r="G38" s="118"/>
      <c r="I38" s="3"/>
      <c r="J38" s="3"/>
      <c r="K38" s="3"/>
    </row>
    <row r="39" spans="1:14" ht="30" x14ac:dyDescent="0.25">
      <c r="A39" s="63" t="s">
        <v>8</v>
      </c>
      <c r="B39" s="68">
        <v>32</v>
      </c>
      <c r="C39" s="66">
        <f>C36-C38</f>
        <v>2730</v>
      </c>
      <c r="D39" s="76">
        <f>+C39/B39</f>
        <v>85.3125</v>
      </c>
      <c r="E39" s="68">
        <v>80</v>
      </c>
      <c r="F39" s="118">
        <f>+D39-E39</f>
        <v>5.3125</v>
      </c>
      <c r="G39" s="118"/>
      <c r="I39" s="4"/>
      <c r="J39" s="4"/>
      <c r="K39" s="4"/>
    </row>
    <row r="40" spans="1:14" x14ac:dyDescent="0.25">
      <c r="A40" s="64" t="s">
        <v>13</v>
      </c>
      <c r="B40" s="75">
        <f>SUM(B38:B39)</f>
        <v>38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</row>
  </sheetData>
  <mergeCells count="55">
    <mergeCell ref="B1:N1"/>
    <mergeCell ref="F39:G39"/>
    <mergeCell ref="F38:G38"/>
    <mergeCell ref="F17:N17"/>
    <mergeCell ref="D36:G36"/>
    <mergeCell ref="F37:G37"/>
    <mergeCell ref="B22:N22"/>
    <mergeCell ref="A26:C26"/>
    <mergeCell ref="A27:C27"/>
    <mergeCell ref="A28:C28"/>
    <mergeCell ref="A30:D30"/>
    <mergeCell ref="B23:N23"/>
    <mergeCell ref="A33:C33"/>
    <mergeCell ref="A2:N2"/>
    <mergeCell ref="C3:E3"/>
    <mergeCell ref="F3:H3"/>
    <mergeCell ref="F20:G20"/>
    <mergeCell ref="L20:M20"/>
    <mergeCell ref="A7:A10"/>
    <mergeCell ref="A11:A12"/>
    <mergeCell ref="A13:A15"/>
    <mergeCell ref="L3:N3"/>
    <mergeCell ref="B13:B15"/>
    <mergeCell ref="C20:D20"/>
    <mergeCell ref="I3:K3"/>
    <mergeCell ref="I20:J20"/>
    <mergeCell ref="B11:B12"/>
    <mergeCell ref="F7:H7"/>
    <mergeCell ref="L7:N8"/>
    <mergeCell ref="C10:E10"/>
    <mergeCell ref="C8:E8"/>
    <mergeCell ref="F8:H8"/>
    <mergeCell ref="L10:N10"/>
    <mergeCell ref="L15:N15"/>
    <mergeCell ref="I10:K10"/>
    <mergeCell ref="F12:H12"/>
    <mergeCell ref="I11:K12"/>
    <mergeCell ref="L11:N12"/>
    <mergeCell ref="I8:K8"/>
    <mergeCell ref="A32:C32"/>
    <mergeCell ref="A34:C34"/>
    <mergeCell ref="F5:N5"/>
    <mergeCell ref="F16:N16"/>
    <mergeCell ref="A18:A19"/>
    <mergeCell ref="B18:B19"/>
    <mergeCell ref="A31:C31"/>
    <mergeCell ref="L13:N13"/>
    <mergeCell ref="I15:K15"/>
    <mergeCell ref="F13:H15"/>
    <mergeCell ref="C15:E15"/>
    <mergeCell ref="F6:N6"/>
    <mergeCell ref="B7:B10"/>
    <mergeCell ref="D26:D29"/>
    <mergeCell ref="A29:C29"/>
    <mergeCell ref="F9:H10"/>
  </mergeCells>
  <pageMargins left="0.70866141732283472" right="0.70866141732283472" top="0.74803149606299213" bottom="0.74803149606299213" header="0.31496062992125984" footer="0.31496062992125984"/>
  <pageSetup paperSize="8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Vicesegretario</cp:lastModifiedBy>
  <cp:lastPrinted>2018-02-02T12:00:08Z</cp:lastPrinted>
  <dcterms:created xsi:type="dcterms:W3CDTF">2017-10-19T14:31:32Z</dcterms:created>
  <dcterms:modified xsi:type="dcterms:W3CDTF">2018-05-07T09:09:13Z</dcterms:modified>
</cp:coreProperties>
</file>