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755"/>
  </bookViews>
  <sheets>
    <sheet name="ALL. C TURNI" sheetId="8" r:id="rId1"/>
    <sheet name="ALL B PIANO ECONOMICO " sheetId="5" r:id="rId2"/>
  </sheets>
  <definedNames>
    <definedName name="_xlnm.Print_Area" localSheetId="0">'ALL. C TURNI'!$B$1:$K$31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5" l="1"/>
  <c r="G15" i="5" l="1"/>
  <c r="G25" i="5" s="1"/>
  <c r="G31" i="5" s="1"/>
  <c r="C4" i="5" l="1"/>
  <c r="D4" i="5"/>
  <c r="E4" i="5"/>
  <c r="F4" i="5"/>
  <c r="B4" i="5"/>
  <c r="C12" i="5"/>
  <c r="D12" i="5"/>
  <c r="E12" i="5"/>
  <c r="F12" i="5"/>
  <c r="B12" i="5"/>
  <c r="C8" i="5"/>
  <c r="D8" i="5"/>
  <c r="E8" i="5"/>
  <c r="F8" i="5"/>
  <c r="B8" i="5"/>
  <c r="G10" i="5"/>
  <c r="J31" i="8"/>
  <c r="J27" i="8"/>
  <c r="D15" i="8"/>
  <c r="D29" i="8"/>
  <c r="J23" i="8"/>
  <c r="J15" i="8"/>
  <c r="F15" i="5"/>
  <c r="E15" i="5"/>
  <c r="E28" i="5" s="1"/>
  <c r="D15" i="5"/>
  <c r="D25" i="5" s="1"/>
  <c r="D31" i="5" s="1"/>
  <c r="C15" i="5"/>
  <c r="B15" i="5"/>
  <c r="B25" i="5" s="1"/>
  <c r="B31" i="5" s="1"/>
  <c r="G13" i="5"/>
  <c r="F28" i="5"/>
  <c r="C32" i="5"/>
  <c r="G4" i="5" l="1"/>
  <c r="F25" i="5"/>
  <c r="F31" i="5" s="1"/>
  <c r="G12" i="5"/>
  <c r="C25" i="5"/>
  <c r="C31" i="5" s="1"/>
  <c r="E25" i="5"/>
  <c r="E31" i="5" s="1"/>
</calcChain>
</file>

<file path=xl/sharedStrings.xml><?xml version="1.0" encoding="utf-8"?>
<sst xmlns="http://schemas.openxmlformats.org/spreadsheetml/2006/main" count="104" uniqueCount="75">
  <si>
    <t>Fattori produttivi</t>
  </si>
  <si>
    <t>COSTI     Comune                    anno 2014</t>
  </si>
  <si>
    <t>COSTI     Comune                    anno 2015</t>
  </si>
  <si>
    <t>COSTI     Comune                    anno 2016</t>
  </si>
  <si>
    <t xml:space="preserve">Costi a carico Comune </t>
  </si>
  <si>
    <t>MIN./MAGG. costi anno 2016</t>
  </si>
  <si>
    <t xml:space="preserve">NOTE </t>
  </si>
  <si>
    <t>QUOTA PERSONALE AMMINISTRATIVO</t>
  </si>
  <si>
    <t>ACQUISTO BENI e SERVIZI</t>
  </si>
  <si>
    <t>VESTIARIO</t>
  </si>
  <si>
    <t>MATERIALI PER PULIZIA</t>
  </si>
  <si>
    <t>ACQUISTO MATERIALI SANITARI</t>
  </si>
  <si>
    <t>BARBIERE</t>
  </si>
  <si>
    <t>RISTORAZIONE</t>
  </si>
  <si>
    <t xml:space="preserve">SPESE X MATERIA SICUREZZA (DVR - DUVRI) </t>
  </si>
  <si>
    <t xml:space="preserve">GINNASTICA DOLCE </t>
  </si>
  <si>
    <t>PODOLOGO</t>
  </si>
  <si>
    <r>
      <t>ACCONTI MENSILI A FAVORE IRCR</t>
    </r>
    <r>
      <rPr>
        <b/>
        <sz val="10"/>
        <color theme="1"/>
        <rFont val="Calibri"/>
        <family val="2"/>
        <scheme val="minor"/>
      </rPr>
      <t xml:space="preserve"> </t>
    </r>
  </si>
  <si>
    <r>
      <rPr>
        <b/>
        <sz val="12"/>
        <color theme="1"/>
        <rFont val="Calibri (Corpo)"/>
      </rPr>
      <t>ARROTONDATO</t>
    </r>
    <r>
      <rPr>
        <b/>
        <sz val="14"/>
        <color theme="1"/>
        <rFont val="Calibri (Corpo)"/>
      </rPr>
      <t xml:space="preserve"> </t>
    </r>
    <r>
      <rPr>
        <b/>
        <sz val="18"/>
        <color theme="1"/>
        <rFont val="Calibri"/>
        <family val="2"/>
        <scheme val="minor"/>
      </rPr>
      <t>=  52.000</t>
    </r>
  </si>
  <si>
    <t>Salvo conguaglio fine anno</t>
  </si>
  <si>
    <t xml:space="preserve">IMPORTO DIVISO IN DUE TRA COMUNE DI POLLENZA E APSP IRCR MACERATA </t>
  </si>
  <si>
    <t xml:space="preserve">ODORAZIONE AMBIENTI </t>
  </si>
  <si>
    <t xml:space="preserve">PICCOLE ATTREZZATURE (ES. FASCE CONTENZIONE OSPITI, CANCELLERIA,...) </t>
  </si>
  <si>
    <t xml:space="preserve">N.6 INGRESSI ANNO DI 3H CIASCUNO (COSTO A INGRESSO PARI A 210 EURO) </t>
  </si>
  <si>
    <t>CANONE ANNUO
IMPORTO IN BASE ALLA SPESA STORICA</t>
  </si>
  <si>
    <t xml:space="preserve">NON ERA PREVISTO, LA SPESA E' STATA INSERITA IN BASE ALLA GESTIONE DELLE ALTRE STRUTTURA </t>
  </si>
  <si>
    <t>CONVENZIONE IRCR - PERSONALE OSS</t>
  </si>
  <si>
    <t>PERSONALE OSS dipendente COMUNE</t>
  </si>
  <si>
    <t>PERSONALE INF dipendente COMUNE</t>
  </si>
  <si>
    <t xml:space="preserve">PROPOSTA ECONOMICA  
COSTI ANNUALI </t>
  </si>
  <si>
    <t>TOTALE COSTO CONVENZIONE</t>
  </si>
  <si>
    <t>TOTALE COSTO SERVIZI AGGIUNTIVI</t>
  </si>
  <si>
    <t xml:space="preserve">TOTALE COSTO CONVENZIONECOMPRESI I SERVIZI AGGIUNTIVI </t>
  </si>
  <si>
    <t>PROPOSTE SERVIZI AGGIUNTIVI</t>
  </si>
  <si>
    <r>
      <t>APPALTO INFERMIERI</t>
    </r>
    <r>
      <rPr>
        <b/>
        <sz val="16"/>
        <color theme="1"/>
        <rFont val="Calibri"/>
        <family val="2"/>
        <scheme val="minor"/>
      </rPr>
      <t xml:space="preserve"> SOSTITUITO CON</t>
    </r>
    <r>
      <rPr>
        <sz val="16"/>
        <color theme="1"/>
        <rFont val="Calibri"/>
        <family val="2"/>
        <scheme val="minor"/>
      </rPr>
      <t xml:space="preserve"> CONVENZIONE IRCR - PERSONALE INFERMIERI</t>
    </r>
  </si>
  <si>
    <t>IMPORTO ULTIMO ACQUISTO ANNO 2015</t>
  </si>
  <si>
    <t xml:space="preserve">NON ERA PREVISTO, MA VA INSERITO PER PERMETTERE ALL'IRCR DI PREPARARE IL MATERIALE OBBLIGATORIO DI PROPRIA COMPETENZA </t>
  </si>
  <si>
    <r>
      <t xml:space="preserve">REALIZZARE TRAMITE PERSONALE INFERMIERISTICO ALL'INTERNO DELLE 12 ORE GIORNALIERE 
</t>
    </r>
    <r>
      <rPr>
        <b/>
        <u/>
        <sz val="16"/>
        <rFont val="Calibri"/>
        <family val="2"/>
        <scheme val="minor"/>
      </rPr>
      <t xml:space="preserve">N.B: </t>
    </r>
    <r>
      <rPr>
        <sz val="16"/>
        <rFont val="Calibri"/>
        <family val="2"/>
        <scheme val="minor"/>
      </rPr>
      <t xml:space="preserve">in caso di mancata attivazione, valutare la riduzione dell'orario giornaliero per attivita infermieristica </t>
    </r>
  </si>
  <si>
    <t xml:space="preserve">OSS - TURNI ATTUALI CASA DI RIPOSO POLLENZA </t>
  </si>
  <si>
    <t>fig oss</t>
  </si>
  <si>
    <t xml:space="preserve">ORA INIZIO TURNO </t>
  </si>
  <si>
    <t xml:space="preserve">ORA FINE TURNO </t>
  </si>
  <si>
    <t xml:space="preserve">TOT ORE </t>
  </si>
  <si>
    <t>OSS</t>
  </si>
  <si>
    <t>06.00</t>
  </si>
  <si>
    <t>14.00</t>
  </si>
  <si>
    <t>07.00</t>
  </si>
  <si>
    <t>13.00</t>
  </si>
  <si>
    <t>22.00</t>
  </si>
  <si>
    <t>15.00</t>
  </si>
  <si>
    <t>21.00</t>
  </si>
  <si>
    <t>20.00</t>
  </si>
  <si>
    <t xml:space="preserve">INFERMIERI - TURNI ATTUALI CASA DI RIPOSO POLLENZA  </t>
  </si>
  <si>
    <t xml:space="preserve">fig inf </t>
  </si>
  <si>
    <t>08.00</t>
  </si>
  <si>
    <t xml:space="preserve">13.00   </t>
  </si>
  <si>
    <t xml:space="preserve">ACQUISTO PERSONALE </t>
  </si>
  <si>
    <t xml:space="preserve">DAL LUNEDI AL VENERDI </t>
  </si>
  <si>
    <t xml:space="preserve">SABATO </t>
  </si>
  <si>
    <t xml:space="preserve">DOMENICA </t>
  </si>
  <si>
    <t>PROPOSTA ORARIO SETTIMANALE IN ACCORDO TRA PATRASSI E GHERGO 
249 GG DAL LUNEDI AL VENERDI  X 12 H  = ORE 2988
52 SABATI X 8 H = ORE 416
64 X 6 = ORE 384 
2988+416+384=3788
3788/1550= 2,45
0,45*35.000= 15750</t>
  </si>
  <si>
    <t>TOTALE PERSONALE OSS</t>
  </si>
  <si>
    <t>TOTALE PERSONALE INFERMIERISTICO</t>
  </si>
  <si>
    <t xml:space="preserve">ALLEGATO C - TABELLA ORARI E TURNAZIONI </t>
  </si>
  <si>
    <t xml:space="preserve">OPERATORE SOCIO - SANITARIO </t>
  </si>
  <si>
    <t xml:space="preserve">INFERMIERE </t>
  </si>
  <si>
    <t xml:space="preserve">UNITA' OSS </t>
  </si>
  <si>
    <t xml:space="preserve">UNITA' INF. </t>
  </si>
  <si>
    <t>L'IMPORTO DELLA 1° CONVENZIONE PARI A € 13.000 PER GLI ATTUALI 30 OSPITI è STATO RIPROPORZIONATO SU 38 OSPITI:
13.000/30 OSPITI* 38 OSPITI= 16.466,67</t>
  </si>
  <si>
    <t>L'IMPORTO DELLA 1° CONVENZIONE PARI A € 4.799 PER GLI ATTUALI 30 OSPITI è STATO RIPROPORZIONATO SU 38 OSPITI:
4.799/30 OSPITI* 38 OSPITI= 6078,73</t>
  </si>
  <si>
    <t xml:space="preserve">COSTO EXTRA </t>
  </si>
  <si>
    <t>N. 1  MATERNITA ANNO 2018</t>
  </si>
  <si>
    <t xml:space="preserve">PROPOSTA PIANO ECONOMICO AMPLIAMENTO POSTI LETTO  </t>
  </si>
  <si>
    <r>
      <t xml:space="preserve">
53 ORE/GIORNO X 365G = 19345/1550 = 12,48 UNITA 
12,48 unità*30.000 euro/unità  = 374.400,00 euro
</t>
    </r>
    <r>
      <rPr>
        <b/>
        <sz val="14"/>
        <rFont val="Calibri"/>
        <family val="2"/>
        <scheme val="minor"/>
      </rPr>
      <t xml:space="preserve">
</t>
    </r>
    <r>
      <rPr>
        <sz val="14"/>
        <rFont val="Calibri"/>
        <family val="2"/>
        <scheme val="minor"/>
      </rPr>
      <t xml:space="preserve">
</t>
    </r>
  </si>
  <si>
    <t>5,12 A PASTO (PRANZO E CENA) 
2 PASTI AL GIORNO * 365 ANNO = 730 A PERSONA * 38 OSPITI + 2 OPERATORI = 29200 PASTI ANNO * 5,12 = 149504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</si>
</sst>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 (Corpo)"/>
    </font>
    <font>
      <b/>
      <sz val="14"/>
      <color theme="1"/>
      <name val="Calibri (Corpo)"/>
    </font>
    <font>
      <b/>
      <sz val="3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16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lightGray"/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indexed="64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0">
    <xf numFmtId="0" fontId="0" fillId="0" borderId="0" xfId="0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3" fontId="0" fillId="0" borderId="0" xfId="0" applyNumberFormat="1" applyAlignment="1">
      <alignment vertical="center"/>
    </xf>
    <xf numFmtId="3" fontId="5" fillId="0" borderId="0" xfId="0" applyNumberFormat="1" applyFont="1" applyFill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horizontal="right" vertical="center" wrapText="1"/>
    </xf>
    <xf numFmtId="3" fontId="0" fillId="0" borderId="0" xfId="0" applyNumberForma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" fontId="17" fillId="4" borderId="23" xfId="0" applyNumberFormat="1" applyFont="1" applyFill="1" applyBorder="1" applyAlignment="1">
      <alignment horizontal="right" vertical="center"/>
    </xf>
    <xf numFmtId="4" fontId="17" fillId="4" borderId="2" xfId="0" applyNumberFormat="1" applyFont="1" applyFill="1" applyBorder="1" applyAlignment="1">
      <alignment horizontal="right" vertical="center"/>
    </xf>
    <xf numFmtId="4" fontId="17" fillId="4" borderId="24" xfId="0" applyNumberFormat="1" applyFont="1" applyFill="1" applyBorder="1" applyAlignment="1">
      <alignment horizontal="right" vertical="center"/>
    </xf>
    <xf numFmtId="0" fontId="17" fillId="4" borderId="23" xfId="0" applyFont="1" applyFill="1" applyBorder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0" fontId="20" fillId="2" borderId="1" xfId="0" applyFont="1" applyFill="1" applyBorder="1" applyAlignment="1">
      <alignment horizontal="right" vertical="center" wrapText="1"/>
    </xf>
    <xf numFmtId="4" fontId="21" fillId="0" borderId="5" xfId="0" applyNumberFormat="1" applyFont="1" applyBorder="1" applyAlignment="1">
      <alignment vertical="center"/>
    </xf>
    <xf numFmtId="0" fontId="21" fillId="0" borderId="7" xfId="0" applyFont="1" applyFill="1" applyBorder="1" applyAlignment="1">
      <alignment horizontal="right" vertical="center" wrapText="1"/>
    </xf>
    <xf numFmtId="4" fontId="21" fillId="0" borderId="8" xfId="0" applyNumberFormat="1" applyFont="1" applyFill="1" applyBorder="1" applyAlignment="1">
      <alignment horizontal="right" vertical="center"/>
    </xf>
    <xf numFmtId="4" fontId="21" fillId="0" borderId="8" xfId="0" applyNumberFormat="1" applyFont="1" applyBorder="1" applyAlignment="1">
      <alignment horizontal="left" vertical="center"/>
    </xf>
    <xf numFmtId="4" fontId="13" fillId="0" borderId="8" xfId="0" applyNumberFormat="1" applyFont="1" applyFill="1" applyBorder="1" applyAlignment="1">
      <alignment horizontal="right" vertical="center"/>
    </xf>
    <xf numFmtId="0" fontId="21" fillId="0" borderId="10" xfId="0" applyFont="1" applyFill="1" applyBorder="1" applyAlignment="1">
      <alignment horizontal="right" vertical="center" wrapText="1"/>
    </xf>
    <xf numFmtId="4" fontId="21" fillId="0" borderId="1" xfId="0" applyNumberFormat="1" applyFont="1" applyFill="1" applyBorder="1" applyAlignment="1">
      <alignment horizontal="right" vertical="center"/>
    </xf>
    <xf numFmtId="4" fontId="21" fillId="0" borderId="1" xfId="0" applyNumberFormat="1" applyFont="1" applyBorder="1" applyAlignment="1">
      <alignment horizontal="left" vertical="center"/>
    </xf>
    <xf numFmtId="4" fontId="13" fillId="0" borderId="1" xfId="0" applyNumberFormat="1" applyFont="1" applyFill="1" applyBorder="1" applyAlignment="1">
      <alignment horizontal="right" vertical="center"/>
    </xf>
    <xf numFmtId="4" fontId="21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right" vertical="center" wrapText="1"/>
    </xf>
    <xf numFmtId="4" fontId="21" fillId="0" borderId="1" xfId="0" applyNumberFormat="1" applyFont="1" applyBorder="1" applyAlignment="1">
      <alignment vertical="center"/>
    </xf>
    <xf numFmtId="4" fontId="13" fillId="0" borderId="1" xfId="0" applyNumberFormat="1" applyFont="1" applyFill="1" applyBorder="1" applyAlignment="1">
      <alignment vertical="center"/>
    </xf>
    <xf numFmtId="0" fontId="16" fillId="0" borderId="0" xfId="0" applyFont="1" applyFill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0" fillId="0" borderId="1" xfId="0" applyBorder="1"/>
    <xf numFmtId="0" fontId="0" fillId="0" borderId="0" xfId="0" applyBorder="1"/>
    <xf numFmtId="0" fontId="0" fillId="0" borderId="1" xfId="0" applyFill="1" applyBorder="1"/>
    <xf numFmtId="0" fontId="0" fillId="0" borderId="0" xfId="0" applyFill="1" applyBorder="1"/>
    <xf numFmtId="0" fontId="6" fillId="0" borderId="0" xfId="0" applyFont="1" applyFill="1" applyAlignment="1">
      <alignment horizontal="center" wrapText="1"/>
    </xf>
    <xf numFmtId="0" fontId="0" fillId="0" borderId="5" xfId="0" applyFill="1" applyBorder="1"/>
    <xf numFmtId="0" fontId="0" fillId="0" borderId="1" xfId="0" applyBorder="1" applyAlignment="1">
      <alignment horizontal="left"/>
    </xf>
    <xf numFmtId="20" fontId="0" fillId="0" borderId="1" xfId="0" applyNumberFormat="1" applyBorder="1" applyAlignment="1">
      <alignment horizontal="left"/>
    </xf>
    <xf numFmtId="0" fontId="0" fillId="0" borderId="0" xfId="0" applyAlignment="1">
      <alignment wrapText="1"/>
    </xf>
    <xf numFmtId="0" fontId="21" fillId="6" borderId="1" xfId="0" applyFont="1" applyFill="1" applyBorder="1" applyAlignment="1">
      <alignment horizontal="right" vertical="center" wrapText="1"/>
    </xf>
    <xf numFmtId="43" fontId="0" fillId="0" borderId="0" xfId="0" applyNumberFormat="1" applyAlignment="1">
      <alignment horizontal="left" vertical="center"/>
    </xf>
    <xf numFmtId="4" fontId="21" fillId="7" borderId="1" xfId="0" applyNumberFormat="1" applyFont="1" applyFill="1" applyBorder="1" applyAlignment="1">
      <alignment horizontal="right" vertical="center"/>
    </xf>
    <xf numFmtId="0" fontId="13" fillId="7" borderId="1" xfId="0" applyFont="1" applyFill="1" applyBorder="1" applyAlignment="1">
      <alignment horizontal="left" wrapText="1"/>
    </xf>
    <xf numFmtId="0" fontId="22" fillId="2" borderId="8" xfId="0" applyFont="1" applyFill="1" applyBorder="1" applyAlignment="1">
      <alignment horizontal="right" vertical="center" wrapText="1"/>
    </xf>
    <xf numFmtId="4" fontId="22" fillId="2" borderId="8" xfId="0" applyNumberFormat="1" applyFont="1" applyFill="1" applyBorder="1" applyAlignment="1">
      <alignment vertical="center"/>
    </xf>
    <xf numFmtId="0" fontId="20" fillId="7" borderId="22" xfId="0" applyFont="1" applyFill="1" applyBorder="1" applyAlignment="1">
      <alignment horizontal="right" vertical="center" wrapText="1"/>
    </xf>
    <xf numFmtId="0" fontId="22" fillId="2" borderId="1" xfId="0" applyFont="1" applyFill="1" applyBorder="1" applyAlignment="1">
      <alignment horizontal="right" vertical="center" wrapText="1"/>
    </xf>
    <xf numFmtId="4" fontId="22" fillId="2" borderId="1" xfId="0" applyNumberFormat="1" applyFont="1" applyFill="1" applyBorder="1" applyAlignment="1">
      <alignment vertical="center"/>
    </xf>
    <xf numFmtId="4" fontId="22" fillId="2" borderId="1" xfId="0" applyNumberFormat="1" applyFont="1" applyFill="1" applyBorder="1" applyAlignment="1">
      <alignment horizontal="right" vertical="center"/>
    </xf>
    <xf numFmtId="0" fontId="6" fillId="3" borderId="0" xfId="0" applyFont="1" applyFill="1" applyAlignment="1">
      <alignment horizontal="left" wrapText="1"/>
    </xf>
    <xf numFmtId="4" fontId="13" fillId="0" borderId="5" xfId="0" applyNumberFormat="1" applyFont="1" applyFill="1" applyBorder="1" applyAlignment="1">
      <alignment horizontal="right" vertical="center"/>
    </xf>
    <xf numFmtId="0" fontId="2" fillId="5" borderId="1" xfId="0" applyFont="1" applyFill="1" applyBorder="1"/>
    <xf numFmtId="0" fontId="2" fillId="2" borderId="1" xfId="0" applyFont="1" applyFill="1" applyBorder="1"/>
    <xf numFmtId="0" fontId="2" fillId="0" borderId="0" xfId="0" applyFont="1"/>
    <xf numFmtId="0" fontId="24" fillId="8" borderId="0" xfId="0" applyFont="1" applyFill="1" applyAlignment="1">
      <alignment horizontal="left" wrapText="1"/>
    </xf>
    <xf numFmtId="43" fontId="25" fillId="0" borderId="0" xfId="0" applyNumberFormat="1" applyFont="1" applyAlignment="1">
      <alignment vertical="center"/>
    </xf>
    <xf numFmtId="0" fontId="26" fillId="0" borderId="0" xfId="0" applyFont="1" applyAlignment="1">
      <alignment horizontal="left" vertical="center"/>
    </xf>
    <xf numFmtId="0" fontId="21" fillId="3" borderId="1" xfId="0" applyFont="1" applyFill="1" applyBorder="1" applyAlignment="1">
      <alignment horizontal="right" vertical="center" wrapText="1"/>
    </xf>
    <xf numFmtId="4" fontId="21" fillId="3" borderId="1" xfId="0" applyNumberFormat="1" applyFont="1" applyFill="1" applyBorder="1" applyAlignment="1">
      <alignment vertical="center"/>
    </xf>
    <xf numFmtId="4" fontId="13" fillId="3" borderId="1" xfId="0" applyNumberFormat="1" applyFont="1" applyFill="1" applyBorder="1" applyAlignment="1">
      <alignment horizontal="right" vertical="center"/>
    </xf>
    <xf numFmtId="43" fontId="21" fillId="0" borderId="1" xfId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4" fontId="27" fillId="4" borderId="24" xfId="0" applyNumberFormat="1" applyFont="1" applyFill="1" applyBorder="1" applyAlignment="1">
      <alignment horizontal="right" vertical="center"/>
    </xf>
    <xf numFmtId="46" fontId="0" fillId="0" borderId="1" xfId="0" applyNumberFormat="1" applyBorder="1" applyAlignment="1">
      <alignment horizontal="left"/>
    </xf>
    <xf numFmtId="4" fontId="21" fillId="9" borderId="1" xfId="0" applyNumberFormat="1" applyFont="1" applyFill="1" applyBorder="1" applyAlignment="1">
      <alignment horizontal="right" vertical="center"/>
    </xf>
    <xf numFmtId="0" fontId="4" fillId="5" borderId="23" xfId="0" applyFont="1" applyFill="1" applyBorder="1" applyAlignment="1">
      <alignment horizontal="left" wrapText="1"/>
    </xf>
    <xf numFmtId="0" fontId="4" fillId="5" borderId="22" xfId="0" applyFont="1" applyFill="1" applyBorder="1" applyAlignment="1">
      <alignment horizontal="left" wrapText="1"/>
    </xf>
    <xf numFmtId="0" fontId="4" fillId="5" borderId="2" xfId="0" applyFont="1" applyFill="1" applyBorder="1" applyAlignment="1">
      <alignment horizontal="left" wrapText="1"/>
    </xf>
    <xf numFmtId="0" fontId="6" fillId="3" borderId="0" xfId="0" applyFont="1" applyFill="1" applyAlignment="1">
      <alignment horizontal="left" wrapText="1"/>
    </xf>
    <xf numFmtId="0" fontId="6" fillId="3" borderId="25" xfId="0" applyFont="1" applyFill="1" applyBorder="1" applyAlignment="1">
      <alignment horizontal="left" wrapText="1"/>
    </xf>
    <xf numFmtId="0" fontId="24" fillId="4" borderId="0" xfId="0" applyFont="1" applyFill="1" applyAlignment="1">
      <alignment horizontal="left" vertical="center" wrapText="1"/>
    </xf>
    <xf numFmtId="0" fontId="24" fillId="4" borderId="25" xfId="0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top" wrapText="1"/>
    </xf>
    <xf numFmtId="0" fontId="11" fillId="0" borderId="25" xfId="0" applyFont="1" applyBorder="1" applyAlignment="1">
      <alignment horizontal="center" vertical="top" wrapText="1"/>
    </xf>
    <xf numFmtId="0" fontId="2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21" fillId="0" borderId="3" xfId="0" applyNumberFormat="1" applyFont="1" applyFill="1" applyBorder="1" applyAlignment="1">
      <alignment horizontal="right" vertical="center"/>
    </xf>
    <xf numFmtId="4" fontId="21" fillId="0" borderId="8" xfId="0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20" xfId="0" applyFont="1" applyFill="1" applyBorder="1" applyAlignment="1">
      <alignment horizontal="left" vertical="center" wrapText="1"/>
    </xf>
    <xf numFmtId="0" fontId="13" fillId="0" borderId="26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27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21" xfId="0" applyFont="1" applyFill="1" applyBorder="1" applyAlignment="1">
      <alignment horizontal="left" vertical="center" wrapText="1"/>
    </xf>
    <xf numFmtId="0" fontId="13" fillId="0" borderId="25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164" fontId="6" fillId="3" borderId="11" xfId="1" applyNumberFormat="1" applyFont="1" applyFill="1" applyBorder="1" applyAlignment="1">
      <alignment horizontal="center" vertical="center"/>
    </xf>
    <xf numFmtId="164" fontId="6" fillId="3" borderId="13" xfId="1" applyNumberFormat="1" applyFont="1" applyFill="1" applyBorder="1" applyAlignment="1">
      <alignment horizontal="center" vertical="center"/>
    </xf>
    <xf numFmtId="3" fontId="8" fillId="3" borderId="14" xfId="0" applyNumberFormat="1" applyFont="1" applyFill="1" applyBorder="1" applyAlignment="1">
      <alignment horizontal="center" vertical="center" wrapText="1"/>
    </xf>
    <xf numFmtId="3" fontId="8" fillId="3" borderId="12" xfId="0" applyNumberFormat="1" applyFont="1" applyFill="1" applyBorder="1" applyAlignment="1">
      <alignment horizontal="center" vertical="center" wrapText="1"/>
    </xf>
    <xf numFmtId="3" fontId="0" fillId="0" borderId="15" xfId="0" applyNumberFormat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0" fontId="21" fillId="0" borderId="18" xfId="0" applyFont="1" applyFill="1" applyBorder="1" applyAlignment="1">
      <alignment horizontal="right" vertical="center" wrapText="1"/>
    </xf>
    <xf numFmtId="0" fontId="21" fillId="0" borderId="19" xfId="0" applyFont="1" applyFill="1" applyBorder="1" applyAlignment="1">
      <alignment horizontal="right" vertical="center" wrapText="1"/>
    </xf>
    <xf numFmtId="4" fontId="21" fillId="0" borderId="3" xfId="0" applyNumberFormat="1" applyFont="1" applyFill="1" applyBorder="1" applyAlignment="1">
      <alignment horizontal="center" vertical="center"/>
    </xf>
    <xf numFmtId="4" fontId="21" fillId="0" borderId="8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left" vertical="center" wrapText="1"/>
    </xf>
    <xf numFmtId="0" fontId="21" fillId="0" borderId="26" xfId="0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horizontal="left" vertical="center" wrapText="1"/>
    </xf>
    <xf numFmtId="0" fontId="21" fillId="0" borderId="27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21" xfId="0" applyFont="1" applyFill="1" applyBorder="1" applyAlignment="1">
      <alignment horizontal="left" vertical="center" wrapText="1"/>
    </xf>
    <xf numFmtId="0" fontId="21" fillId="0" borderId="25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1" fillId="6" borderId="4" xfId="0" applyFont="1" applyFill="1" applyBorder="1" applyAlignment="1">
      <alignment horizontal="right" vertical="center" wrapText="1"/>
    </xf>
    <xf numFmtId="0" fontId="21" fillId="6" borderId="9" xfId="0" applyFont="1" applyFill="1" applyBorder="1" applyAlignment="1">
      <alignment horizontal="right" vertical="center" wrapText="1"/>
    </xf>
    <xf numFmtId="0" fontId="13" fillId="0" borderId="23" xfId="0" applyFont="1" applyFill="1" applyBorder="1" applyAlignment="1">
      <alignment horizontal="left" vertical="center" wrapText="1"/>
    </xf>
    <xf numFmtId="0" fontId="13" fillId="0" borderId="2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4" fontId="21" fillId="9" borderId="3" xfId="0" applyNumberFormat="1" applyFont="1" applyFill="1" applyBorder="1" applyAlignment="1">
      <alignment horizontal="right" vertical="center"/>
    </xf>
    <xf numFmtId="4" fontId="21" fillId="9" borderId="8" xfId="0" applyNumberFormat="1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left" vertical="center" wrapText="1"/>
    </xf>
    <xf numFmtId="0" fontId="18" fillId="4" borderId="0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tabSelected="1" view="pageBreakPreview" topLeftCell="G1" zoomScale="60" zoomScaleNormal="100" workbookViewId="0">
      <selection activeCell="O26" sqref="O26"/>
    </sheetView>
  </sheetViews>
  <sheetFormatPr defaultRowHeight="15"/>
  <cols>
    <col min="1" max="1" width="6.5703125" hidden="1" customWidth="1"/>
    <col min="2" max="2" width="18" hidden="1" customWidth="1"/>
    <col min="3" max="3" width="14.5703125" hidden="1" customWidth="1"/>
    <col min="4" max="6" width="0" hidden="1" customWidth="1"/>
    <col min="7" max="7" width="16.5703125" customWidth="1"/>
    <col min="8" max="8" width="16" bestFit="1" customWidth="1"/>
    <col min="9" max="9" width="15.140625" customWidth="1"/>
    <col min="10" max="10" width="7.7109375" bestFit="1" customWidth="1"/>
    <col min="11" max="11" width="8.42578125" customWidth="1"/>
    <col min="12" max="12" width="15" customWidth="1"/>
  </cols>
  <sheetData>
    <row r="1" spans="1:12">
      <c r="G1" s="56" t="s">
        <v>63</v>
      </c>
    </row>
    <row r="3" spans="1:12" ht="15.75" customHeight="1">
      <c r="B3" s="71" t="s">
        <v>38</v>
      </c>
      <c r="C3" s="71"/>
      <c r="D3" s="71"/>
      <c r="E3" s="71"/>
      <c r="F3" s="29"/>
      <c r="G3" s="73" t="s">
        <v>64</v>
      </c>
      <c r="H3" s="73"/>
      <c r="I3" s="73"/>
      <c r="J3" s="73"/>
      <c r="K3" s="73"/>
    </row>
    <row r="4" spans="1:12" ht="15.75" customHeight="1">
      <c r="B4" s="72"/>
      <c r="C4" s="72"/>
      <c r="D4" s="72"/>
      <c r="E4" s="72"/>
      <c r="F4" s="29"/>
      <c r="G4" s="74"/>
      <c r="H4" s="74"/>
      <c r="I4" s="74"/>
      <c r="J4" s="74"/>
      <c r="K4" s="74"/>
    </row>
    <row r="5" spans="1:12" s="41" customFormat="1" ht="30">
      <c r="A5" s="30" t="s">
        <v>39</v>
      </c>
      <c r="B5" s="30" t="s">
        <v>40</v>
      </c>
      <c r="C5" s="30" t="s">
        <v>41</v>
      </c>
      <c r="D5" s="30" t="s">
        <v>42</v>
      </c>
      <c r="E5" s="30"/>
      <c r="F5" s="31"/>
      <c r="G5" s="30" t="s">
        <v>66</v>
      </c>
      <c r="H5" s="30" t="s">
        <v>40</v>
      </c>
      <c r="I5" s="30" t="s">
        <v>41</v>
      </c>
      <c r="J5" s="30" t="s">
        <v>42</v>
      </c>
      <c r="K5" s="30"/>
      <c r="L5" s="31"/>
    </row>
    <row r="6" spans="1:12" s="41" customFormat="1">
      <c r="A6" s="30"/>
      <c r="B6" s="75" t="s">
        <v>43</v>
      </c>
      <c r="C6" s="76"/>
      <c r="D6" s="76"/>
      <c r="E6" s="77"/>
      <c r="F6" s="32"/>
      <c r="G6" s="30"/>
      <c r="H6" s="75"/>
      <c r="I6" s="76"/>
      <c r="J6" s="76"/>
      <c r="K6" s="77"/>
      <c r="L6" s="31"/>
    </row>
    <row r="7" spans="1:12">
      <c r="A7" s="33">
        <v>1</v>
      </c>
      <c r="B7" s="33" t="s">
        <v>44</v>
      </c>
      <c r="C7" s="33" t="s">
        <v>45</v>
      </c>
      <c r="D7" s="33">
        <v>8</v>
      </c>
      <c r="E7" s="33">
        <v>1</v>
      </c>
      <c r="F7" s="34"/>
      <c r="G7" s="33">
        <v>1</v>
      </c>
      <c r="H7" s="39" t="s">
        <v>44</v>
      </c>
      <c r="I7" s="39" t="s">
        <v>45</v>
      </c>
      <c r="J7" s="33">
        <v>8</v>
      </c>
      <c r="K7" s="33">
        <v>1</v>
      </c>
      <c r="L7" s="34"/>
    </row>
    <row r="8" spans="1:12">
      <c r="A8" s="33">
        <v>2</v>
      </c>
      <c r="B8" s="33" t="s">
        <v>46</v>
      </c>
      <c r="C8" s="33" t="s">
        <v>47</v>
      </c>
      <c r="D8" s="33">
        <v>6</v>
      </c>
      <c r="E8" s="33">
        <v>1</v>
      </c>
      <c r="F8" s="34"/>
      <c r="G8" s="33">
        <v>2</v>
      </c>
      <c r="H8" s="39" t="s">
        <v>44</v>
      </c>
      <c r="I8" s="39" t="s">
        <v>47</v>
      </c>
      <c r="J8" s="33">
        <v>7</v>
      </c>
      <c r="K8" s="33">
        <v>1</v>
      </c>
      <c r="L8" s="34"/>
    </row>
    <row r="9" spans="1:12">
      <c r="A9" s="33"/>
      <c r="B9" s="33"/>
      <c r="C9" s="33"/>
      <c r="D9" s="33"/>
      <c r="E9" s="33"/>
      <c r="F9" s="34"/>
      <c r="G9" s="33">
        <v>3</v>
      </c>
      <c r="H9" s="40">
        <v>0.27083333333333331</v>
      </c>
      <c r="I9" s="40">
        <v>0.5625</v>
      </c>
      <c r="J9" s="33">
        <v>7</v>
      </c>
      <c r="K9" s="33"/>
      <c r="L9" s="34"/>
    </row>
    <row r="10" spans="1:12">
      <c r="A10" s="33">
        <v>3</v>
      </c>
      <c r="B10" s="35" t="s">
        <v>46</v>
      </c>
      <c r="C10" s="35" t="s">
        <v>55</v>
      </c>
      <c r="D10" s="33">
        <v>6</v>
      </c>
      <c r="E10" s="33">
        <v>1</v>
      </c>
      <c r="F10" s="34"/>
      <c r="G10" s="33">
        <v>4</v>
      </c>
      <c r="H10" s="40">
        <v>0.58333333333333337</v>
      </c>
      <c r="I10" s="40">
        <v>0.89583333333333337</v>
      </c>
      <c r="J10" s="33">
        <v>7.5</v>
      </c>
      <c r="K10" s="33">
        <v>1</v>
      </c>
      <c r="L10" s="34"/>
    </row>
    <row r="11" spans="1:12">
      <c r="A11" s="33">
        <v>4</v>
      </c>
      <c r="B11" s="33" t="s">
        <v>45</v>
      </c>
      <c r="C11" s="33" t="s">
        <v>48</v>
      </c>
      <c r="D11" s="33">
        <v>8</v>
      </c>
      <c r="E11" s="33">
        <v>1</v>
      </c>
      <c r="F11" s="34"/>
      <c r="G11" s="33">
        <v>5</v>
      </c>
      <c r="H11" s="40">
        <v>0.625</v>
      </c>
      <c r="I11" s="39" t="s">
        <v>48</v>
      </c>
      <c r="J11" s="33">
        <v>7</v>
      </c>
      <c r="K11" s="33">
        <v>1</v>
      </c>
      <c r="L11" s="34"/>
    </row>
    <row r="12" spans="1:12">
      <c r="A12" s="33">
        <v>5</v>
      </c>
      <c r="B12" s="33" t="s">
        <v>49</v>
      </c>
      <c r="C12" s="33" t="s">
        <v>50</v>
      </c>
      <c r="D12" s="33">
        <v>6</v>
      </c>
      <c r="E12" s="33">
        <v>1</v>
      </c>
      <c r="F12" s="34"/>
      <c r="G12" s="33">
        <v>6</v>
      </c>
      <c r="H12" s="40">
        <v>0.72916666666666663</v>
      </c>
      <c r="I12" s="40">
        <v>0.83333333333333337</v>
      </c>
      <c r="J12" s="33">
        <v>2.5</v>
      </c>
      <c r="K12" s="33">
        <v>1</v>
      </c>
      <c r="L12" s="34"/>
    </row>
    <row r="13" spans="1:12">
      <c r="A13" s="33">
        <v>6</v>
      </c>
      <c r="B13" s="33" t="s">
        <v>48</v>
      </c>
      <c r="C13" s="33" t="s">
        <v>44</v>
      </c>
      <c r="D13" s="33">
        <v>8</v>
      </c>
      <c r="E13" s="33">
        <v>1</v>
      </c>
      <c r="F13" s="34"/>
      <c r="G13" s="33">
        <v>7</v>
      </c>
      <c r="H13" s="39" t="s">
        <v>48</v>
      </c>
      <c r="I13" s="39" t="s">
        <v>44</v>
      </c>
      <c r="J13" s="33">
        <v>8</v>
      </c>
      <c r="K13" s="33">
        <v>1</v>
      </c>
      <c r="L13" s="34"/>
    </row>
    <row r="14" spans="1:12">
      <c r="B14" s="33"/>
      <c r="C14" s="33"/>
      <c r="D14" s="33"/>
      <c r="E14" s="33"/>
      <c r="F14" s="34"/>
      <c r="G14" s="33">
        <v>8</v>
      </c>
      <c r="H14" s="66">
        <v>1</v>
      </c>
      <c r="I14" s="40">
        <v>0.25</v>
      </c>
      <c r="J14" s="33">
        <v>6</v>
      </c>
      <c r="K14" s="33"/>
      <c r="L14" s="34"/>
    </row>
    <row r="15" spans="1:12">
      <c r="D15" s="54">
        <f>SUM(D7:D14)</f>
        <v>42</v>
      </c>
      <c r="J15" s="54">
        <f>SUM(J7:J14)</f>
        <v>53</v>
      </c>
    </row>
    <row r="16" spans="1:12">
      <c r="D16" s="36"/>
      <c r="J16" s="36"/>
    </row>
    <row r="17" spans="1:12" ht="40.5" customHeight="1">
      <c r="B17" s="71" t="s">
        <v>52</v>
      </c>
      <c r="C17" s="71"/>
      <c r="D17" s="71"/>
      <c r="E17" s="71"/>
      <c r="F17" s="37"/>
      <c r="G17" s="73" t="s">
        <v>65</v>
      </c>
      <c r="H17" s="73"/>
      <c r="I17" s="73"/>
      <c r="J17" s="73"/>
      <c r="K17" s="73"/>
    </row>
    <row r="18" spans="1:12" ht="15.75">
      <c r="B18" s="52"/>
      <c r="C18" s="52"/>
      <c r="D18" s="52"/>
      <c r="E18" s="52"/>
      <c r="F18" s="37"/>
      <c r="G18" s="57"/>
      <c r="H18" s="57"/>
      <c r="I18" s="57"/>
      <c r="J18" s="57"/>
      <c r="K18" s="57"/>
    </row>
    <row r="19" spans="1:12" s="41" customFormat="1" ht="30">
      <c r="A19" s="30" t="s">
        <v>53</v>
      </c>
      <c r="B19" s="30" t="s">
        <v>40</v>
      </c>
      <c r="C19" s="30" t="s">
        <v>41</v>
      </c>
      <c r="D19" s="30" t="s">
        <v>42</v>
      </c>
      <c r="E19" s="30"/>
      <c r="F19" s="31"/>
      <c r="G19" s="30" t="s">
        <v>67</v>
      </c>
      <c r="H19" s="30" t="s">
        <v>40</v>
      </c>
      <c r="I19" s="30" t="s">
        <v>41</v>
      </c>
      <c r="J19" s="30" t="s">
        <v>42</v>
      </c>
      <c r="K19" s="30"/>
      <c r="L19" s="31"/>
    </row>
    <row r="20" spans="1:12" s="41" customFormat="1" ht="15" customHeight="1">
      <c r="A20" s="30"/>
      <c r="B20" s="75" t="s">
        <v>43</v>
      </c>
      <c r="C20" s="76"/>
      <c r="D20" s="76"/>
      <c r="E20" s="77"/>
      <c r="F20" s="32"/>
      <c r="G20" s="68" t="s">
        <v>57</v>
      </c>
      <c r="H20" s="69"/>
      <c r="I20" s="69"/>
      <c r="J20" s="69"/>
      <c r="K20" s="70"/>
      <c r="L20" s="31"/>
    </row>
    <row r="21" spans="1:12">
      <c r="A21" s="33">
        <v>1</v>
      </c>
      <c r="B21" s="33" t="s">
        <v>54</v>
      </c>
      <c r="C21" s="33" t="s">
        <v>45</v>
      </c>
      <c r="D21" s="33">
        <v>6</v>
      </c>
      <c r="E21" s="33">
        <v>1</v>
      </c>
      <c r="F21" s="34"/>
      <c r="G21" s="33">
        <v>1</v>
      </c>
      <c r="H21" s="33" t="s">
        <v>54</v>
      </c>
      <c r="I21" s="33" t="s">
        <v>45</v>
      </c>
      <c r="J21" s="33">
        <v>6</v>
      </c>
      <c r="K21" s="33">
        <v>1</v>
      </c>
      <c r="L21" s="34"/>
    </row>
    <row r="22" spans="1:12">
      <c r="A22" s="33">
        <v>2</v>
      </c>
      <c r="B22" s="33" t="s">
        <v>45</v>
      </c>
      <c r="C22" s="33" t="s">
        <v>51</v>
      </c>
      <c r="D22" s="33">
        <v>6</v>
      </c>
      <c r="E22" s="33">
        <v>1</v>
      </c>
      <c r="F22" s="34"/>
      <c r="G22" s="33">
        <v>2</v>
      </c>
      <c r="H22" s="33" t="s">
        <v>45</v>
      </c>
      <c r="I22" s="33" t="s">
        <v>51</v>
      </c>
      <c r="J22" s="33">
        <v>6</v>
      </c>
      <c r="K22" s="33">
        <v>1</v>
      </c>
      <c r="L22" s="34"/>
    </row>
    <row r="23" spans="1:12">
      <c r="B23" s="33"/>
      <c r="C23" s="33"/>
      <c r="D23" s="33"/>
      <c r="E23" s="33"/>
      <c r="F23" s="34"/>
      <c r="H23" s="38"/>
      <c r="I23" s="38"/>
      <c r="J23" s="55">
        <f>SUM(J21:J22)</f>
        <v>12</v>
      </c>
      <c r="K23" s="33"/>
      <c r="L23" s="34"/>
    </row>
    <row r="24" spans="1:12">
      <c r="B24" s="33"/>
      <c r="C24" s="33"/>
      <c r="D24" s="33"/>
      <c r="E24" s="33"/>
      <c r="F24" s="34"/>
      <c r="G24" s="68" t="s">
        <v>58</v>
      </c>
      <c r="H24" s="69"/>
      <c r="I24" s="69"/>
      <c r="J24" s="69"/>
      <c r="K24" s="70"/>
      <c r="L24" s="34"/>
    </row>
    <row r="25" spans="1:12">
      <c r="B25" s="33"/>
      <c r="C25" s="33"/>
      <c r="D25" s="33"/>
      <c r="E25" s="33"/>
      <c r="F25" s="34"/>
      <c r="G25" s="33">
        <v>1</v>
      </c>
      <c r="H25" s="39" t="s">
        <v>54</v>
      </c>
      <c r="I25" s="39">
        <v>14</v>
      </c>
      <c r="J25" s="39">
        <v>6</v>
      </c>
      <c r="K25" s="39">
        <v>1</v>
      </c>
      <c r="L25" s="34"/>
    </row>
    <row r="26" spans="1:12">
      <c r="B26" s="33"/>
      <c r="C26" s="33"/>
      <c r="D26" s="33"/>
      <c r="E26" s="33"/>
      <c r="F26" s="34"/>
      <c r="G26" s="33">
        <v>1</v>
      </c>
      <c r="H26" s="40">
        <v>0.70833333333333337</v>
      </c>
      <c r="I26" s="40">
        <v>0.79166666666666663</v>
      </c>
      <c r="J26" s="39">
        <v>2</v>
      </c>
      <c r="K26" s="39">
        <v>1</v>
      </c>
      <c r="L26" s="34"/>
    </row>
    <row r="27" spans="1:12">
      <c r="B27" s="33"/>
      <c r="C27" s="33"/>
      <c r="D27" s="33"/>
      <c r="E27" s="33"/>
      <c r="F27" s="34"/>
      <c r="H27" s="33"/>
      <c r="I27" s="33"/>
      <c r="J27" s="55">
        <f>SUM(J25:J26)</f>
        <v>8</v>
      </c>
      <c r="K27" s="33"/>
      <c r="L27" s="34"/>
    </row>
    <row r="28" spans="1:12" ht="15" customHeight="1">
      <c r="B28" s="33"/>
      <c r="C28" s="33"/>
      <c r="D28" s="33"/>
      <c r="E28" s="33"/>
      <c r="F28" s="34"/>
      <c r="G28" s="68" t="s">
        <v>59</v>
      </c>
      <c r="H28" s="69"/>
      <c r="I28" s="69"/>
      <c r="J28" s="69"/>
      <c r="K28" s="70"/>
      <c r="L28" s="34"/>
    </row>
    <row r="29" spans="1:12">
      <c r="D29" s="54">
        <f>SUM(D21:D28)</f>
        <v>12</v>
      </c>
      <c r="G29" s="33">
        <v>1</v>
      </c>
      <c r="H29" s="39" t="s">
        <v>54</v>
      </c>
      <c r="I29" s="39">
        <v>12</v>
      </c>
      <c r="J29" s="39">
        <v>4</v>
      </c>
      <c r="K29" s="39">
        <v>1</v>
      </c>
    </row>
    <row r="30" spans="1:12">
      <c r="G30" s="33">
        <v>1</v>
      </c>
      <c r="H30" s="40">
        <v>0.70833333333333337</v>
      </c>
      <c r="I30" s="40">
        <v>0.79166666666666663</v>
      </c>
      <c r="J30" s="39">
        <v>2</v>
      </c>
      <c r="K30" s="39">
        <v>1</v>
      </c>
    </row>
    <row r="31" spans="1:12">
      <c r="H31" s="33"/>
      <c r="I31" s="33"/>
      <c r="J31" s="55">
        <f>SUM(J29:J30)</f>
        <v>6</v>
      </c>
      <c r="K31" s="33"/>
    </row>
  </sheetData>
  <mergeCells count="10">
    <mergeCell ref="G28:K28"/>
    <mergeCell ref="B3:E4"/>
    <mergeCell ref="G3:K4"/>
    <mergeCell ref="B6:E6"/>
    <mergeCell ref="H6:K6"/>
    <mergeCell ref="B17:E17"/>
    <mergeCell ref="G17:K17"/>
    <mergeCell ref="B20:E20"/>
    <mergeCell ref="G20:K20"/>
    <mergeCell ref="G24:K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view="pageBreakPreview" zoomScale="50" zoomScaleNormal="70" zoomScaleSheetLayoutView="50" workbookViewId="0">
      <selection activeCell="Q24" sqref="Q24"/>
    </sheetView>
  </sheetViews>
  <sheetFormatPr defaultColWidth="8.85546875" defaultRowHeight="15"/>
  <cols>
    <col min="1" max="1" width="64.140625" style="7" customWidth="1"/>
    <col min="2" max="4" width="37" style="1" hidden="1" customWidth="1"/>
    <col min="5" max="5" width="13.28515625" style="4" hidden="1" customWidth="1"/>
    <col min="6" max="6" width="32.7109375" style="4" hidden="1" customWidth="1"/>
    <col min="7" max="7" width="32.42578125" style="5" customWidth="1"/>
    <col min="8" max="8" width="80" style="9" customWidth="1"/>
    <col min="9" max="9" width="20.85546875" style="1" hidden="1" customWidth="1"/>
    <col min="10" max="10" width="26.28515625" style="1" hidden="1" customWidth="1"/>
    <col min="11" max="11" width="13" style="1" bestFit="1" customWidth="1"/>
    <col min="12" max="12" width="24.85546875" style="1" bestFit="1" customWidth="1"/>
    <col min="13" max="16384" width="8.85546875" style="1"/>
  </cols>
  <sheetData>
    <row r="1" spans="1:12" ht="57.75" customHeight="1">
      <c r="A1" s="79" t="s">
        <v>72</v>
      </c>
      <c r="B1" s="80"/>
      <c r="C1" s="80"/>
      <c r="D1" s="80"/>
      <c r="E1" s="80"/>
      <c r="F1" s="80"/>
      <c r="G1" s="80"/>
      <c r="H1" s="80"/>
      <c r="I1" s="80"/>
      <c r="J1" s="80"/>
    </row>
    <row r="2" spans="1:12" ht="74.25" customHeight="1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29</v>
      </c>
      <c r="H2" s="78" t="s">
        <v>6</v>
      </c>
      <c r="I2" s="78"/>
      <c r="J2" s="78"/>
    </row>
    <row r="3" spans="1:12">
      <c r="A3" s="82"/>
      <c r="B3" s="82"/>
      <c r="C3" s="82"/>
      <c r="D3" s="82"/>
      <c r="E3" s="82"/>
      <c r="F3" s="82"/>
      <c r="G3" s="82"/>
      <c r="H3" s="82"/>
      <c r="I3" s="82"/>
      <c r="J3" s="82"/>
    </row>
    <row r="4" spans="1:12" ht="31.5">
      <c r="A4" s="46" t="s">
        <v>56</v>
      </c>
      <c r="B4" s="47">
        <f>B5+B7+B9+B10+B13+B14</f>
        <v>208397</v>
      </c>
      <c r="C4" s="47">
        <f t="shared" ref="C4:F4" si="0">C5+C7+C9+C10+C13+C14</f>
        <v>364828</v>
      </c>
      <c r="D4" s="47">
        <f t="shared" si="0"/>
        <v>395796</v>
      </c>
      <c r="E4" s="47">
        <f t="shared" si="0"/>
        <v>0</v>
      </c>
      <c r="F4" s="47">
        <f t="shared" si="0"/>
        <v>0</v>
      </c>
      <c r="G4" s="47">
        <f>G8+G9+G10+G13+G14</f>
        <v>467617.19</v>
      </c>
      <c r="H4" s="81"/>
      <c r="I4" s="81"/>
      <c r="J4" s="81"/>
    </row>
    <row r="5" spans="1:12" ht="21.75" customHeight="1">
      <c r="A5" s="120" t="s">
        <v>27</v>
      </c>
      <c r="B5" s="106">
        <v>145156.04</v>
      </c>
      <c r="C5" s="106">
        <v>135958.16</v>
      </c>
      <c r="D5" s="106">
        <v>159044.81</v>
      </c>
      <c r="E5" s="22"/>
      <c r="F5" s="22"/>
      <c r="G5" s="126"/>
      <c r="H5" s="86" t="s">
        <v>73</v>
      </c>
      <c r="I5" s="87"/>
      <c r="J5" s="88"/>
    </row>
    <row r="6" spans="1:12" ht="21.75" customHeight="1">
      <c r="A6" s="121"/>
      <c r="B6" s="107"/>
      <c r="C6" s="107"/>
      <c r="D6" s="107"/>
      <c r="E6" s="22"/>
      <c r="F6" s="22"/>
      <c r="G6" s="127"/>
      <c r="H6" s="89"/>
      <c r="I6" s="90"/>
      <c r="J6" s="91"/>
    </row>
    <row r="7" spans="1:12" s="3" customFormat="1" ht="47.25" customHeight="1">
      <c r="A7" s="21" t="s">
        <v>26</v>
      </c>
      <c r="B7" s="22"/>
      <c r="C7" s="22">
        <v>72800</v>
      </c>
      <c r="D7" s="22">
        <v>128300</v>
      </c>
      <c r="E7" s="22"/>
      <c r="F7" s="22"/>
      <c r="G7" s="67"/>
      <c r="H7" s="92"/>
      <c r="I7" s="93"/>
      <c r="J7" s="94"/>
      <c r="K7" s="43"/>
    </row>
    <row r="8" spans="1:12" s="3" customFormat="1" ht="46.5" customHeight="1">
      <c r="A8" s="48" t="s">
        <v>61</v>
      </c>
      <c r="B8" s="44">
        <f>B7+B5</f>
        <v>145156.04</v>
      </c>
      <c r="C8" s="44">
        <f t="shared" ref="C8:F8" si="1">C7+C5</f>
        <v>208758.16</v>
      </c>
      <c r="D8" s="44">
        <f t="shared" si="1"/>
        <v>287344.81</v>
      </c>
      <c r="E8" s="44">
        <f t="shared" si="1"/>
        <v>0</v>
      </c>
      <c r="F8" s="44">
        <f t="shared" si="1"/>
        <v>0</v>
      </c>
      <c r="G8" s="44">
        <v>374400</v>
      </c>
      <c r="H8" s="45"/>
      <c r="I8" s="45"/>
      <c r="J8" s="45"/>
      <c r="K8" s="43"/>
    </row>
    <row r="9" spans="1:12" ht="84.75" customHeight="1">
      <c r="A9" s="42" t="s">
        <v>28</v>
      </c>
      <c r="B9" s="22">
        <v>63240.959999999999</v>
      </c>
      <c r="C9" s="22">
        <v>63701.84</v>
      </c>
      <c r="D9" s="22">
        <v>63283.19</v>
      </c>
      <c r="E9" s="22"/>
      <c r="F9" s="22"/>
      <c r="G9" s="22">
        <v>63283.19</v>
      </c>
      <c r="H9" s="109" t="s">
        <v>60</v>
      </c>
      <c r="I9" s="110"/>
      <c r="J9" s="111"/>
      <c r="L9" s="58"/>
    </row>
    <row r="10" spans="1:12" s="3" customFormat="1" ht="38.25" customHeight="1">
      <c r="A10" s="104" t="s">
        <v>34</v>
      </c>
      <c r="B10" s="106"/>
      <c r="C10" s="106">
        <v>64000</v>
      </c>
      <c r="D10" s="106">
        <v>16800</v>
      </c>
      <c r="E10" s="23"/>
      <c r="F10" s="23"/>
      <c r="G10" s="83">
        <f>0.45*35000</f>
        <v>15750</v>
      </c>
      <c r="H10" s="112"/>
      <c r="I10" s="113"/>
      <c r="J10" s="114"/>
    </row>
    <row r="11" spans="1:12" s="3" customFormat="1" ht="81.75" customHeight="1">
      <c r="A11" s="105"/>
      <c r="B11" s="107"/>
      <c r="C11" s="107"/>
      <c r="D11" s="107"/>
      <c r="E11" s="23"/>
      <c r="F11" s="23"/>
      <c r="G11" s="84"/>
      <c r="H11" s="115"/>
      <c r="I11" s="116"/>
      <c r="J11" s="117"/>
      <c r="L11" s="59"/>
    </row>
    <row r="12" spans="1:12" s="3" customFormat="1" ht="46.5" customHeight="1">
      <c r="A12" s="48" t="s">
        <v>62</v>
      </c>
      <c r="B12" s="44">
        <f>+B10+B9</f>
        <v>63240.959999999999</v>
      </c>
      <c r="C12" s="44">
        <f t="shared" ref="C12:G12" si="2">+C10+C9</f>
        <v>127701.84</v>
      </c>
      <c r="D12" s="44">
        <f t="shared" si="2"/>
        <v>80083.19</v>
      </c>
      <c r="E12" s="44">
        <f t="shared" si="2"/>
        <v>0</v>
      </c>
      <c r="F12" s="44">
        <f t="shared" si="2"/>
        <v>0</v>
      </c>
      <c r="G12" s="44">
        <f t="shared" si="2"/>
        <v>79033.19</v>
      </c>
      <c r="H12" s="45"/>
      <c r="I12" s="45"/>
      <c r="J12" s="45"/>
      <c r="K12" s="43"/>
    </row>
    <row r="13" spans="1:12" ht="67.5" customHeight="1">
      <c r="A13" s="42" t="s">
        <v>7</v>
      </c>
      <c r="B13" s="22"/>
      <c r="C13" s="22">
        <v>28368</v>
      </c>
      <c r="D13" s="22">
        <v>28368</v>
      </c>
      <c r="E13" s="22"/>
      <c r="F13" s="22"/>
      <c r="G13" s="22">
        <f>+D13/2</f>
        <v>14184</v>
      </c>
      <c r="H13" s="122" t="s">
        <v>20</v>
      </c>
      <c r="I13" s="123"/>
      <c r="J13" s="124"/>
    </row>
    <row r="14" spans="1:12" ht="21">
      <c r="A14" s="14"/>
      <c r="B14" s="16"/>
      <c r="C14" s="16"/>
      <c r="D14" s="16"/>
      <c r="E14" s="16"/>
      <c r="F14" s="16"/>
      <c r="G14" s="53"/>
      <c r="H14" s="125"/>
      <c r="I14" s="125"/>
      <c r="J14" s="125"/>
    </row>
    <row r="15" spans="1:12" ht="31.5">
      <c r="A15" s="49" t="s">
        <v>8</v>
      </c>
      <c r="B15" s="50">
        <f t="shared" ref="B15:F15" si="3">SUM(B16:B23)</f>
        <v>141370</v>
      </c>
      <c r="C15" s="50">
        <f t="shared" si="3"/>
        <v>139200</v>
      </c>
      <c r="D15" s="50">
        <f t="shared" si="3"/>
        <v>137160</v>
      </c>
      <c r="E15" s="50">
        <f t="shared" si="3"/>
        <v>0</v>
      </c>
      <c r="F15" s="50">
        <f t="shared" si="3"/>
        <v>0</v>
      </c>
      <c r="G15" s="51">
        <f>SUM(G16:G24)</f>
        <v>179413.73</v>
      </c>
      <c r="H15" s="81"/>
      <c r="I15" s="81"/>
      <c r="J15" s="81"/>
    </row>
    <row r="16" spans="1:12" s="3" customFormat="1" ht="21">
      <c r="A16" s="17" t="s">
        <v>9</v>
      </c>
      <c r="B16" s="18">
        <v>900</v>
      </c>
      <c r="C16" s="18">
        <v>871</v>
      </c>
      <c r="D16" s="18">
        <v>26</v>
      </c>
      <c r="E16" s="19"/>
      <c r="F16" s="19"/>
      <c r="G16" s="20">
        <v>871</v>
      </c>
      <c r="H16" s="85" t="s">
        <v>35</v>
      </c>
      <c r="I16" s="85"/>
      <c r="J16" s="85"/>
    </row>
    <row r="17" spans="1:10" s="3" customFormat="1" ht="50.25" customHeight="1">
      <c r="A17" s="21" t="s">
        <v>10</v>
      </c>
      <c r="B17" s="22">
        <v>11970</v>
      </c>
      <c r="C17" s="22">
        <v>6927</v>
      </c>
      <c r="D17" s="22">
        <v>8471</v>
      </c>
      <c r="E17" s="23"/>
      <c r="F17" s="23"/>
      <c r="G17" s="83">
        <v>16500</v>
      </c>
      <c r="H17" s="85" t="s">
        <v>68</v>
      </c>
      <c r="I17" s="85"/>
      <c r="J17" s="85"/>
    </row>
    <row r="18" spans="1:10" s="3" customFormat="1" ht="54" customHeight="1">
      <c r="A18" s="21" t="s">
        <v>11</v>
      </c>
      <c r="B18" s="22">
        <v>11500</v>
      </c>
      <c r="C18" s="22">
        <v>7278</v>
      </c>
      <c r="D18" s="22">
        <v>7739</v>
      </c>
      <c r="E18" s="23"/>
      <c r="F18" s="23"/>
      <c r="G18" s="84"/>
      <c r="H18" s="85"/>
      <c r="I18" s="85"/>
      <c r="J18" s="85"/>
    </row>
    <row r="19" spans="1:10" s="3" customFormat="1" ht="61.5" customHeight="1">
      <c r="A19" s="21" t="s">
        <v>21</v>
      </c>
      <c r="B19" s="22"/>
      <c r="C19" s="22"/>
      <c r="D19" s="22"/>
      <c r="E19" s="23"/>
      <c r="F19" s="23"/>
      <c r="G19" s="20">
        <v>3200</v>
      </c>
      <c r="H19" s="85" t="s">
        <v>24</v>
      </c>
      <c r="I19" s="85"/>
      <c r="J19" s="85"/>
    </row>
    <row r="20" spans="1:10" s="3" customFormat="1" ht="100.5" customHeight="1">
      <c r="A20" s="21" t="s">
        <v>12</v>
      </c>
      <c r="B20" s="22"/>
      <c r="C20" s="22">
        <v>6748</v>
      </c>
      <c r="D20" s="22">
        <v>4799</v>
      </c>
      <c r="E20" s="25"/>
      <c r="F20" s="25"/>
      <c r="G20" s="24">
        <v>6078.73</v>
      </c>
      <c r="H20" s="85" t="s">
        <v>69</v>
      </c>
      <c r="I20" s="85"/>
      <c r="J20" s="85"/>
    </row>
    <row r="21" spans="1:10" s="3" customFormat="1" ht="102.75" customHeight="1">
      <c r="A21" s="17" t="s">
        <v>13</v>
      </c>
      <c r="B21" s="22">
        <v>117000</v>
      </c>
      <c r="C21" s="22">
        <v>117376</v>
      </c>
      <c r="D21" s="22">
        <v>116125</v>
      </c>
      <c r="E21" s="23"/>
      <c r="F21" s="23"/>
      <c r="G21" s="24">
        <f>29200*5.12</f>
        <v>149504</v>
      </c>
      <c r="H21" s="85" t="s">
        <v>74</v>
      </c>
      <c r="I21" s="85"/>
      <c r="J21" s="85"/>
    </row>
    <row r="22" spans="1:10" ht="50.25" customHeight="1">
      <c r="A22" s="26" t="s">
        <v>22</v>
      </c>
      <c r="B22" s="27">
        <v>0</v>
      </c>
      <c r="C22" s="27">
        <v>0</v>
      </c>
      <c r="D22" s="27">
        <v>0</v>
      </c>
      <c r="E22" s="27"/>
      <c r="F22" s="27"/>
      <c r="G22" s="24">
        <v>1000</v>
      </c>
      <c r="H22" s="85" t="s">
        <v>25</v>
      </c>
      <c r="I22" s="85"/>
      <c r="J22" s="85"/>
    </row>
    <row r="23" spans="1:10" ht="41.25" customHeight="1">
      <c r="A23" s="60" t="s">
        <v>14</v>
      </c>
      <c r="B23" s="61">
        <v>0</v>
      </c>
      <c r="C23" s="61">
        <v>0</v>
      </c>
      <c r="D23" s="61">
        <v>0</v>
      </c>
      <c r="E23" s="61"/>
      <c r="F23" s="61"/>
      <c r="G23" s="62">
        <v>1000</v>
      </c>
      <c r="H23" s="128" t="s">
        <v>36</v>
      </c>
      <c r="I23" s="128"/>
      <c r="J23" s="128"/>
    </row>
    <row r="24" spans="1:10" s="3" customFormat="1" ht="41.25" customHeight="1">
      <c r="A24" s="26" t="s">
        <v>16</v>
      </c>
      <c r="B24" s="27"/>
      <c r="C24" s="27"/>
      <c r="D24" s="27"/>
      <c r="E24" s="27"/>
      <c r="F24" s="27"/>
      <c r="G24" s="28">
        <v>1260</v>
      </c>
      <c r="H24" s="85" t="s">
        <v>23</v>
      </c>
      <c r="I24" s="85"/>
      <c r="J24" s="85"/>
    </row>
    <row r="25" spans="1:10" s="3" customFormat="1" ht="68.25" customHeight="1">
      <c r="A25" s="49" t="s">
        <v>30</v>
      </c>
      <c r="B25" s="51">
        <f t="shared" ref="B25:G25" si="4">+B15+B4</f>
        <v>349767</v>
      </c>
      <c r="C25" s="51">
        <f t="shared" si="4"/>
        <v>504028</v>
      </c>
      <c r="D25" s="51">
        <f t="shared" si="4"/>
        <v>532956</v>
      </c>
      <c r="E25" s="51">
        <f t="shared" si="4"/>
        <v>0</v>
      </c>
      <c r="F25" s="51">
        <f t="shared" si="4"/>
        <v>0</v>
      </c>
      <c r="G25" s="51">
        <f t="shared" si="4"/>
        <v>647030.92000000004</v>
      </c>
      <c r="H25" s="118"/>
      <c r="I25" s="118"/>
      <c r="J25" s="118"/>
    </row>
    <row r="26" spans="1:10" s="3" customFormat="1" ht="41.25" customHeight="1">
      <c r="A26" s="119" t="s">
        <v>33</v>
      </c>
      <c r="B26" s="119"/>
      <c r="C26" s="119"/>
      <c r="D26" s="119"/>
      <c r="E26" s="119"/>
      <c r="F26" s="119"/>
      <c r="G26" s="119"/>
      <c r="H26" s="119"/>
      <c r="I26" s="119"/>
      <c r="J26" s="119"/>
    </row>
    <row r="27" spans="1:10" ht="105.75" customHeight="1">
      <c r="A27" s="26" t="s">
        <v>15</v>
      </c>
      <c r="B27" s="27"/>
      <c r="C27" s="27"/>
      <c r="D27" s="27"/>
      <c r="E27" s="27"/>
      <c r="F27" s="27"/>
      <c r="G27" s="28">
        <v>0</v>
      </c>
      <c r="H27" s="85" t="s">
        <v>37</v>
      </c>
      <c r="I27" s="85"/>
      <c r="J27" s="85"/>
    </row>
    <row r="28" spans="1:10" ht="71.25" customHeight="1">
      <c r="A28" s="49" t="s">
        <v>31</v>
      </c>
      <c r="B28" s="51"/>
      <c r="C28" s="51"/>
      <c r="D28" s="51"/>
      <c r="E28" s="51">
        <f>+E19+E16+E15</f>
        <v>0</v>
      </c>
      <c r="F28" s="51">
        <f>+F19+F16+F15</f>
        <v>0</v>
      </c>
      <c r="G28" s="51">
        <v>0</v>
      </c>
      <c r="H28" s="118"/>
      <c r="I28" s="118"/>
      <c r="J28" s="118"/>
    </row>
    <row r="29" spans="1:10" s="4" customFormat="1" ht="54" customHeight="1">
      <c r="A29" s="108" t="s">
        <v>70</v>
      </c>
      <c r="B29" s="108"/>
      <c r="C29" s="108"/>
      <c r="D29" s="108"/>
      <c r="E29" s="108"/>
      <c r="F29" s="108"/>
      <c r="G29" s="108"/>
      <c r="H29" s="108"/>
    </row>
    <row r="30" spans="1:10" s="4" customFormat="1" ht="21">
      <c r="A30" s="26" t="s">
        <v>71</v>
      </c>
      <c r="B30" s="26"/>
      <c r="C30" s="26"/>
      <c r="D30" s="26"/>
      <c r="E30" s="26"/>
      <c r="F30" s="26"/>
      <c r="G30" s="63">
        <v>30000</v>
      </c>
      <c r="H30" s="64"/>
    </row>
    <row r="31" spans="1:10" ht="69.75" customHeight="1">
      <c r="A31" s="13" t="s">
        <v>32</v>
      </c>
      <c r="B31" s="12">
        <f>+B25+B28</f>
        <v>349767</v>
      </c>
      <c r="C31" s="12">
        <f>+C25+C28</f>
        <v>504028</v>
      </c>
      <c r="D31" s="12">
        <f>+D25+D28</f>
        <v>532956</v>
      </c>
      <c r="E31" s="11">
        <f>+E25+E28</f>
        <v>0</v>
      </c>
      <c r="F31" s="10">
        <f>+F25+F28</f>
        <v>0</v>
      </c>
      <c r="G31" s="65">
        <f>+G25+G28+G30</f>
        <v>677030.92</v>
      </c>
      <c r="H31" s="129"/>
      <c r="I31" s="129"/>
      <c r="J31" s="129"/>
    </row>
    <row r="32" spans="1:10" ht="60" hidden="1" customHeight="1" thickTop="1" thickBot="1">
      <c r="A32" s="95" t="s">
        <v>17</v>
      </c>
      <c r="B32" s="96"/>
      <c r="C32" s="97" t="e">
        <f>#REF!/12</f>
        <v>#REF!</v>
      </c>
      <c r="D32" s="98"/>
      <c r="E32" s="99" t="s">
        <v>18</v>
      </c>
      <c r="F32" s="99"/>
      <c r="G32" s="100"/>
      <c r="J32" s="2"/>
    </row>
    <row r="33" spans="1:8" ht="15.75" hidden="1" thickTop="1">
      <c r="E33" s="101" t="s">
        <v>19</v>
      </c>
      <c r="F33" s="102"/>
      <c r="G33" s="103"/>
    </row>
    <row r="34" spans="1:8" s="4" customFormat="1">
      <c r="A34" s="8"/>
      <c r="B34" s="6"/>
      <c r="C34" s="6"/>
      <c r="D34" s="6"/>
      <c r="G34" s="5"/>
      <c r="H34" s="9"/>
    </row>
  </sheetData>
  <mergeCells count="38">
    <mergeCell ref="H31:J31"/>
    <mergeCell ref="H19:J19"/>
    <mergeCell ref="H20:J20"/>
    <mergeCell ref="A29:H29"/>
    <mergeCell ref="H9:J11"/>
    <mergeCell ref="H21:J21"/>
    <mergeCell ref="H25:J25"/>
    <mergeCell ref="A26:J26"/>
    <mergeCell ref="H24:J24"/>
    <mergeCell ref="H13:J13"/>
    <mergeCell ref="H14:J14"/>
    <mergeCell ref="H22:J22"/>
    <mergeCell ref="H23:J23"/>
    <mergeCell ref="H27:J27"/>
    <mergeCell ref="H28:J28"/>
    <mergeCell ref="A32:B32"/>
    <mergeCell ref="C32:D32"/>
    <mergeCell ref="E32:G32"/>
    <mergeCell ref="E33:G33"/>
    <mergeCell ref="A10:A11"/>
    <mergeCell ref="B10:B11"/>
    <mergeCell ref="C10:C11"/>
    <mergeCell ref="D10:D11"/>
    <mergeCell ref="G10:G11"/>
    <mergeCell ref="H2:J2"/>
    <mergeCell ref="A1:J1"/>
    <mergeCell ref="H4:J4"/>
    <mergeCell ref="A3:J3"/>
    <mergeCell ref="G17:G18"/>
    <mergeCell ref="H15:J15"/>
    <mergeCell ref="H16:J16"/>
    <mergeCell ref="H17:J18"/>
    <mergeCell ref="H5:J7"/>
    <mergeCell ref="A5:A6"/>
    <mergeCell ref="G5:G6"/>
    <mergeCell ref="D5:D6"/>
    <mergeCell ref="C5:C6"/>
    <mergeCell ref="B5:B6"/>
  </mergeCells>
  <pageMargins left="0.70866141732283472" right="0.70866141732283472" top="0.74803149606299213" bottom="0.74803149606299213" header="0.31496062992125984" footer="0.31496062992125984"/>
  <pageSetup paperSize="8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ALL. C TURNI</vt:lpstr>
      <vt:lpstr>ALL B PIANO ECONOMICO </vt:lpstr>
      <vt:lpstr>'ALL. C TURNI'!Area_stampa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Vicesegretario</cp:lastModifiedBy>
  <cp:lastPrinted>2018-05-04T11:21:03Z</cp:lastPrinted>
  <dcterms:created xsi:type="dcterms:W3CDTF">2017-04-12T10:46:39Z</dcterms:created>
  <dcterms:modified xsi:type="dcterms:W3CDTF">2018-05-04T11:21:44Z</dcterms:modified>
</cp:coreProperties>
</file>