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bookViews>
    <workbookView xWindow="0" yWindow="0" windowWidth="23040" windowHeight="10665" activeTab="1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52511"/>
</workbook>
</file>

<file path=xl/calcChain.xml><?xml version="1.0" encoding="utf-8"?>
<calcChain xmlns="http://schemas.openxmlformats.org/spreadsheetml/2006/main">
  <c r="B17" i="4" l="1"/>
  <c r="B32" i="4" l="1"/>
  <c r="B29" i="4"/>
  <c r="B28" i="4"/>
  <c r="B27" i="4"/>
  <c r="B26" i="4"/>
  <c r="B25" i="4"/>
  <c r="B20" i="4"/>
  <c r="B19" i="4"/>
  <c r="B4" i="4"/>
  <c r="B3" i="4"/>
  <c r="B22" i="5"/>
  <c r="C4" i="5"/>
  <c r="B10" i="4" s="1"/>
  <c r="B45" i="3"/>
  <c r="B43" i="3"/>
  <c r="B41" i="3"/>
  <c r="B39" i="3"/>
  <c r="B29" i="3"/>
  <c r="B17" i="3"/>
  <c r="B11" i="3"/>
  <c r="E25" i="2"/>
  <c r="G24" i="2"/>
  <c r="F24" i="2"/>
  <c r="E24" i="2"/>
  <c r="D24" i="2"/>
  <c r="C24" i="2"/>
  <c r="B24" i="2"/>
  <c r="G22" i="2"/>
  <c r="F22" i="2"/>
  <c r="E22" i="2"/>
  <c r="D22" i="2"/>
  <c r="C22" i="2"/>
  <c r="B22" i="2"/>
  <c r="G21" i="2"/>
  <c r="G13" i="2"/>
  <c r="F13" i="2"/>
  <c r="E13" i="2"/>
  <c r="D13" i="2"/>
  <c r="C13" i="2"/>
  <c r="B13" i="2"/>
  <c r="G12" i="2"/>
  <c r="E12" i="2"/>
  <c r="G11" i="2"/>
  <c r="G10" i="2"/>
  <c r="G7" i="2"/>
  <c r="F7" i="2"/>
  <c r="E7" i="2"/>
  <c r="D7" i="2"/>
  <c r="C7" i="2"/>
  <c r="B7" i="2"/>
  <c r="G6" i="2"/>
  <c r="G5" i="2"/>
  <c r="K47" i="1"/>
  <c r="J47" i="1"/>
  <c r="I47" i="1"/>
  <c r="H47" i="1"/>
  <c r="G47" i="1"/>
  <c r="E47" i="1"/>
  <c r="D47" i="1"/>
  <c r="B47" i="1"/>
  <c r="L45" i="1"/>
  <c r="K45" i="1"/>
  <c r="J45" i="1"/>
  <c r="I45" i="1"/>
  <c r="H45" i="1"/>
  <c r="G45" i="1"/>
  <c r="E45" i="1"/>
  <c r="D45" i="1"/>
  <c r="C45" i="1"/>
  <c r="B45" i="1"/>
  <c r="N44" i="1"/>
  <c r="L44" i="1"/>
  <c r="L43" i="1"/>
  <c r="G43" i="1"/>
  <c r="F43" i="1"/>
  <c r="L42" i="1"/>
  <c r="G42" i="1"/>
  <c r="F42" i="1"/>
  <c r="L41" i="1"/>
  <c r="G41" i="1"/>
  <c r="F41" i="1"/>
  <c r="L40" i="1"/>
  <c r="G40" i="1"/>
  <c r="F40" i="1"/>
  <c r="L39" i="1"/>
  <c r="G39" i="1"/>
  <c r="F39" i="1"/>
  <c r="L38" i="1"/>
  <c r="G38" i="1"/>
  <c r="F38" i="1"/>
  <c r="L37" i="1"/>
  <c r="G37" i="1"/>
  <c r="F37" i="1"/>
  <c r="L36" i="1"/>
  <c r="G36" i="1"/>
  <c r="F36" i="1"/>
  <c r="L35" i="1"/>
  <c r="G35" i="1"/>
  <c r="F35" i="1"/>
  <c r="L34" i="1"/>
  <c r="G34" i="1"/>
  <c r="F34" i="1"/>
  <c r="L33" i="1"/>
  <c r="G33" i="1"/>
  <c r="F33" i="1"/>
  <c r="L32" i="1"/>
  <c r="G32" i="1"/>
  <c r="F32" i="1"/>
  <c r="L31" i="1"/>
  <c r="G31" i="1"/>
  <c r="F31" i="1"/>
  <c r="L30" i="1"/>
  <c r="G30" i="1"/>
  <c r="F30" i="1"/>
  <c r="L29" i="1"/>
  <c r="G29" i="1"/>
  <c r="F29" i="1"/>
  <c r="L28" i="1"/>
  <c r="G28" i="1"/>
  <c r="F28" i="1"/>
  <c r="L27" i="1"/>
  <c r="G27" i="1"/>
  <c r="F27" i="1"/>
  <c r="L26" i="1"/>
  <c r="G26" i="1"/>
  <c r="F26" i="1"/>
  <c r="L25" i="1"/>
  <c r="G25" i="1"/>
  <c r="F25" i="1"/>
  <c r="L22" i="1"/>
  <c r="K22" i="1"/>
  <c r="J22" i="1"/>
  <c r="I22" i="1"/>
  <c r="H22" i="1"/>
  <c r="G22" i="1"/>
  <c r="E22" i="1"/>
  <c r="D22" i="1"/>
  <c r="C22" i="1"/>
  <c r="B22" i="1"/>
  <c r="L21" i="1"/>
  <c r="L20" i="1"/>
  <c r="G20" i="1"/>
  <c r="F20" i="1"/>
  <c r="L19" i="1"/>
  <c r="G19" i="1"/>
  <c r="F19" i="1"/>
  <c r="L18" i="1"/>
  <c r="G18" i="1"/>
  <c r="F18" i="1"/>
  <c r="L17" i="1"/>
  <c r="G17" i="1"/>
  <c r="F17" i="1"/>
  <c r="L16" i="1"/>
  <c r="G16" i="1"/>
  <c r="F16" i="1"/>
  <c r="L15" i="1"/>
  <c r="G15" i="1"/>
  <c r="F15" i="1"/>
  <c r="L14" i="1"/>
  <c r="G14" i="1"/>
  <c r="F14" i="1"/>
  <c r="K10" i="1"/>
  <c r="J10" i="1"/>
  <c r="I10" i="1"/>
  <c r="H10" i="1"/>
  <c r="G10" i="1"/>
  <c r="E10" i="1"/>
  <c r="D10" i="1"/>
  <c r="C10" i="1"/>
  <c r="C47" i="1" s="1"/>
  <c r="B10" i="1"/>
  <c r="L9" i="1"/>
  <c r="G9" i="1"/>
  <c r="F9" i="1"/>
  <c r="L8" i="1"/>
  <c r="B18" i="4" s="1"/>
  <c r="G8" i="1"/>
  <c r="F8" i="1"/>
  <c r="L7" i="1"/>
  <c r="G7" i="1"/>
  <c r="F7" i="1"/>
  <c r="L6" i="1"/>
  <c r="G6" i="1"/>
  <c r="B14" i="5" l="1"/>
  <c r="C14" i="5"/>
  <c r="B21" i="4" s="1"/>
  <c r="B22" i="4" s="1"/>
  <c r="C22" i="5"/>
  <c r="B6" i="4" s="1"/>
  <c r="B7" i="4" s="1"/>
  <c r="L10" i="1"/>
  <c r="L47" i="1" s="1"/>
  <c r="B2" i="4" s="1"/>
  <c r="B30" i="4" l="1"/>
  <c r="B31" i="4" s="1"/>
  <c r="B33" i="4" s="1"/>
  <c r="B35" i="4" s="1"/>
  <c r="B5" i="4"/>
  <c r="B8" i="4" s="1"/>
</calcChain>
</file>

<file path=xl/sharedStrings.xml><?xml version="1.0" encoding="utf-8"?>
<sst xmlns="http://schemas.openxmlformats.org/spreadsheetml/2006/main" count="152" uniqueCount="123">
  <si>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</si>
  <si>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</si>
  <si>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</si>
  <si>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</si>
  <si>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</si>
  <si>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</si>
  <si>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</si>
  <si>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</si>
  <si>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</si>
  <si>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</si>
  <si>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</si>
  <si>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</si>
  <si>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</si>
  <si>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</si>
  <si>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</si>
  <si>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</si>
  <si>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</si>
  <si>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</si>
  <si>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</si>
  <si>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</si>
  <si>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</si>
  <si>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</si>
  <si>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</si>
  <si>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</si>
  <si>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</si>
  <si>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</si>
  <si>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</si>
  <si>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</si>
  <si>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</si>
  <si>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</si>
  <si>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</si>
  <si>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</si>
  <si>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</si>
  <si>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</si>
  <si>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</si>
  <si>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</si>
  <si>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</si>
  <si>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</si>
  <si>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</si>
  <si>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</si>
  <si>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</si>
  <si>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</si>
  <si>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</si>
  <si>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</si>
  <si>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</si>
  <si>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</si>
  <si>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</si>
  <si>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</si>
  <si>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</si>
  <si>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</si>
  <si>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</si>
  <si>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</si>
  <si>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</si>
  <si>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</si>
  <si>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</si>
  <si>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</si>
  <si>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</si>
  <si>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</si>
  <si>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</si>
  <si>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</si>
  <si>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</si>
  <si>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</si>
  <si>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</si>
  <si>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</si>
  <si>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</si>
  <si>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</si>
  <si>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</si>
  <si>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</si>
  <si>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</si>
  <si>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</si>
  <si>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</si>
  <si>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</si>
  <si>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</si>
  <si>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</si>
  <si>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</si>
  <si>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</si>
  <si>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</si>
  <si>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</si>
  <si>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</si>
  <si>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Recupero evasione (a dedurre)</t>
  </si>
  <si>
    <t>Totale CK</t>
  </si>
  <si>
    <t>CRT - Costi raccolta e trasporto RSU</t>
  </si>
  <si>
    <t>Entrate da recupero (a dedurre)</t>
  </si>
  <si>
    <t xml:space="preserve"> - utenze non domestiche stagionali</t>
  </si>
  <si>
    <t>Quota fissa</t>
  </si>
  <si>
    <t>Quota variab.</t>
  </si>
  <si>
    <t>Riduzioni parte variabile</t>
  </si>
  <si>
    <t>Altri costi</t>
  </si>
  <si>
    <t>Minori entrate per riduzioni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</si>
  <si>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</si>
  <si>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</si>
  <si>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</si>
  <si>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</si>
  <si>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</si>
  <si>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</si>
  <si>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</si>
  <si>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</si>
  <si>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</si>
  <si>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</si>
  <si>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quota</t>
  </si>
  <si>
    <t>Contributo CONAI (a dedurre)</t>
  </si>
  <si>
    <t>Agevolazioni</t>
  </si>
  <si>
    <t>ONLUS</t>
  </si>
  <si>
    <t>OPS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</si>
  <si>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</si>
  <si>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</si>
  <si>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</si>
  <si>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</si>
  <si>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</si>
  <si>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</si>
  <si>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</si>
  <si>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costo</t>
  </si>
  <si>
    <t xml:space="preserve"> - utenze fuori zona di raccolta</t>
  </si>
  <si>
    <t xml:space="preserve"> - </t>
  </si>
  <si>
    <t>Fondo rischi crediti 5% RUOLO</t>
  </si>
  <si>
    <t xml:space="preserve"> - abitazioni rurali</t>
  </si>
  <si>
    <t xml:space="preserve"> - riduzione attività</t>
  </si>
  <si>
    <t>sisma</t>
  </si>
  <si>
    <t xml:space="preserve"> - compost rur</t>
  </si>
  <si>
    <t xml:space="preserve">agevolazioni attività </t>
  </si>
  <si>
    <t xml:space="preserve">Contributo Miur  (a dedurre) </t>
  </si>
  <si>
    <t>elaborazione, stampa, postalizzazione</t>
  </si>
  <si>
    <t>costo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</si>
</sst>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horizontal="right"/>
    </xf>
    <xf numFmtId="44" fontId="3" fillId="2" borderId="1" xfId="0" applyNumberFormat="1" applyFont="1" applyFill="1" applyBorder="1"/>
    <xf numFmtId="44" fontId="3" fillId="2" borderId="2" xfId="0" applyNumberFormat="1" applyFont="1" applyFill="1" applyBorder="1"/>
    <xf numFmtId="0" fontId="4" fillId="3" borderId="3" xfId="0" applyFont="1" applyFill="1" applyBorder="1"/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0" fillId="3" borderId="1" xfId="0" applyNumberFormat="1" applyFont="1" applyFill="1" applyBorder="1"/>
    <xf numFmtId="44" fontId="5" fillId="0" borderId="4" xfId="0" applyNumberFormat="1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44" fontId="6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44" fontId="6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4" fontId="6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44" fontId="3" fillId="0" borderId="0" xfId="0" applyNumberFormat="1" applyFont="1" applyBorder="1" applyAlignment="1">
      <alignment horizontal="right"/>
    </xf>
    <xf numFmtId="44" fontId="3" fillId="0" borderId="0" xfId="0" applyNumberFormat="1" applyFont="1" applyBorder="1"/>
    <xf numFmtId="44" fontId="0" fillId="0" borderId="0" xfId="0" applyNumberFormat="1" applyFont="1" applyBorder="1"/>
    <xf numFmtId="44" fontId="0" fillId="0" borderId="6" xfId="0" applyNumberFormat="1" applyFont="1" applyBorder="1"/>
    <xf numFmtId="44" fontId="3" fillId="5" borderId="1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3" fillId="2" borderId="7" xfId="0" applyNumberFormat="1" applyFont="1" applyFill="1" applyBorder="1"/>
    <xf numFmtId="44" fontId="0" fillId="0" borderId="4" xfId="0" applyNumberFormat="1" applyFont="1" applyFill="1" applyBorder="1"/>
    <xf numFmtId="44" fontId="0" fillId="0" borderId="1" xfId="0" applyNumberFormat="1" applyFont="1" applyFill="1" applyBorder="1"/>
    <xf numFmtId="44" fontId="3" fillId="0" borderId="1" xfId="0" applyNumberFormat="1" applyFont="1" applyFill="1" applyBorder="1"/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4" borderId="10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3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1" xfId="0" applyFont="1" applyFill="1" applyBorder="1"/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7" fillId="2" borderId="12" xfId="0" applyFont="1" applyFill="1" applyBorder="1" applyAlignment="1">
      <alignment horizontal="center" vertical="top" wrapText="1"/>
    </xf>
    <xf numFmtId="44" fontId="4" fillId="2" borderId="3" xfId="0" applyNumberFormat="1" applyFont="1" applyFill="1" applyBorder="1"/>
    <xf numFmtId="0" fontId="7" fillId="6" borderId="3" xfId="0" applyFont="1" applyFill="1" applyBorder="1" applyAlignment="1">
      <alignment horizontal="center" vertical="top" wrapText="1"/>
    </xf>
    <xf numFmtId="44" fontId="3" fillId="6" borderId="2" xfId="0" applyNumberFormat="1" applyFont="1" applyFill="1" applyBorder="1"/>
    <xf numFmtId="44" fontId="3" fillId="6" borderId="13" xfId="0" applyNumberFormat="1" applyFont="1" applyFill="1" applyBorder="1"/>
    <xf numFmtId="44" fontId="3" fillId="6" borderId="7" xfId="0" applyNumberFormat="1" applyFont="1" applyFill="1" applyBorder="1"/>
    <xf numFmtId="0" fontId="3" fillId="7" borderId="0" xfId="0" applyFont="1" applyFill="1" applyAlignment="1">
      <alignment horizontal="right"/>
    </xf>
    <xf numFmtId="44" fontId="3" fillId="7" borderId="0" xfId="0" applyNumberFormat="1" applyFont="1" applyFill="1" applyBorder="1"/>
    <xf numFmtId="0" fontId="0" fillId="0" borderId="5" xfId="0" applyFont="1" applyBorder="1"/>
    <xf numFmtId="0" fontId="3" fillId="6" borderId="3" xfId="0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4" fillId="6" borderId="3" xfId="0" applyFont="1" applyFill="1" applyBorder="1" applyAlignment="1">
      <alignment horizontal="right"/>
    </xf>
    <xf numFmtId="44" fontId="4" fillId="2" borderId="14" xfId="0" applyNumberFormat="1" applyFont="1" applyFill="1" applyBorder="1" applyAlignment="1">
      <alignment horizontal="right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3" fillId="6" borderId="1" xfId="0" applyFont="1" applyFill="1" applyBorder="1"/>
    <xf numFmtId="44" fontId="3" fillId="6" borderId="1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0" fillId="3" borderId="17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/>
    <xf numFmtId="0" fontId="4" fillId="7" borderId="1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3" fillId="5" borderId="19" xfId="0" applyFont="1" applyFill="1" applyBorder="1"/>
    <xf numFmtId="0" fontId="3" fillId="5" borderId="20" xfId="0" applyFont="1" applyFill="1" applyBorder="1"/>
    <xf numFmtId="44" fontId="0" fillId="0" borderId="21" xfId="0" applyNumberFormat="1" applyFont="1" applyBorder="1"/>
    <xf numFmtId="9" fontId="0" fillId="8" borderId="4" xfId="0" applyNumberFormat="1" applyFont="1" applyFill="1" applyBorder="1"/>
    <xf numFmtId="44" fontId="0" fillId="8" borderId="4" xfId="0" applyNumberFormat="1" applyFont="1" applyFill="1" applyBorder="1"/>
    <xf numFmtId="44" fontId="0" fillId="8" borderId="6" xfId="0" applyNumberFormat="1" applyFont="1" applyFill="1" applyBorder="1"/>
    <xf numFmtId="0" fontId="8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center"/>
    </xf>
    <xf numFmtId="44" fontId="0" fillId="0" borderId="11" xfId="0" applyNumberFormat="1" applyFont="1" applyBorder="1"/>
    <xf numFmtId="9" fontId="0" fillId="8" borderId="11" xfId="0" applyNumberFormat="1" applyFont="1" applyFill="1" applyBorder="1"/>
    <xf numFmtId="44" fontId="0" fillId="8" borderId="11" xfId="0" applyNumberFormat="1" applyFont="1" applyFill="1" applyBorder="1"/>
    <xf numFmtId="0" fontId="3" fillId="0" borderId="0" xfId="0" applyFont="1" applyFill="1" applyBorder="1" applyAlignment="1">
      <alignment horizontal="right"/>
    </xf>
    <xf numFmtId="44" fontId="3" fillId="0" borderId="1" xfId="0" applyNumberFormat="1" applyFont="1" applyBorder="1" applyAlignment="1">
      <alignment vertical="center"/>
    </xf>
    <xf numFmtId="44" fontId="3" fillId="0" borderId="0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/>
    </xf>
    <xf numFmtId="44" fontId="3" fillId="0" borderId="16" xfId="0" applyNumberFormat="1" applyFont="1" applyBorder="1"/>
    <xf numFmtId="0" fontId="0" fillId="0" borderId="0" xfId="0" applyFont="1" applyBorder="1"/>
    <xf numFmtId="0" fontId="9" fillId="0" borderId="4" xfId="0" applyFont="1" applyBorder="1"/>
    <xf numFmtId="44" fontId="9" fillId="0" borderId="4" xfId="0" applyNumberFormat="1" applyFont="1" applyBorder="1"/>
    <xf numFmtId="9" fontId="9" fillId="9" borderId="4" xfId="0" applyNumberFormat="1" applyFont="1" applyFill="1" applyBorder="1"/>
    <xf numFmtId="44" fontId="9" fillId="8" borderId="4" xfId="0" applyNumberFormat="1" applyFont="1" applyFill="1" applyBorder="1"/>
    <xf numFmtId="44" fontId="9" fillId="4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44" fontId="9" fillId="0" borderId="1" xfId="0" applyNumberFormat="1" applyFont="1" applyBorder="1"/>
    <xf numFmtId="44" fontId="9" fillId="4" borderId="1" xfId="0" applyNumberFormat="1" applyFont="1" applyFill="1" applyBorder="1"/>
    <xf numFmtId="0" fontId="9" fillId="0" borderId="1" xfId="0" applyFont="1" applyFill="1" applyBorder="1"/>
    <xf numFmtId="44" fontId="9" fillId="0" borderId="1" xfId="0" applyNumberFormat="1" applyFont="1" applyBorder="1" applyAlignment="1">
      <alignment vertical="center"/>
    </xf>
    <xf numFmtId="0" fontId="0" fillId="7" borderId="1" xfId="0" applyFill="1" applyBorder="1" applyAlignment="1">
      <alignment horizontal="center"/>
    </xf>
    <xf numFmtId="44" fontId="1" fillId="0" borderId="0" xfId="1" applyFont="1"/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44" fontId="1" fillId="0" borderId="0" xfId="1" applyFont="1"/>
    <xf numFmtId="44" fontId="2" fillId="0" borderId="1" xfId="0" applyNumberFormat="1" applyFont="1" applyBorder="1"/>
    <xf numFmtId="44" fontId="2" fillId="4" borderId="1" xfId="0" applyNumberFormat="1" applyFont="1" applyFill="1" applyBorder="1"/>
    <xf numFmtId="0" fontId="0" fillId="0" borderId="1" xfId="0" applyFill="1" applyBorder="1"/>
    <xf numFmtId="44" fontId="1" fillId="0" borderId="0" xfId="1" applyFont="1"/>
    <xf numFmtId="0" fontId="11" fillId="0" borderId="0" xfId="0" applyFont="1"/>
    <xf numFmtId="0" fontId="0" fillId="0" borderId="0" xfId="0"/>
    <xf numFmtId="44" fontId="10" fillId="0" borderId="0" xfId="0" applyNumberFormat="1" applyFont="1"/>
    <xf numFmtId="0" fontId="2" fillId="0" borderId="1" xfId="0" applyFont="1" applyFill="1" applyBorder="1"/>
    <xf numFmtId="44" fontId="2" fillId="0" borderId="1" xfId="0" applyNumberFormat="1" applyFont="1" applyBorder="1" applyAlignment="1">
      <alignment vertical="center"/>
    </xf>
    <xf numFmtId="0" fontId="9" fillId="0" borderId="11" xfId="0" applyFont="1" applyFill="1" applyBorder="1"/>
    <xf numFmtId="0" fontId="0" fillId="0" borderId="0" xfId="0"/>
    <xf numFmtId="44" fontId="9" fillId="0" borderId="0" xfId="0" applyNumberFormat="1" applyFont="1"/>
    <xf numFmtId="0" fontId="0" fillId="0" borderId="0" xfId="0"/>
    <xf numFmtId="4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4" fontId="0" fillId="0" borderId="0" xfId="4" applyFont="1"/>
    <xf numFmtId="44" fontId="0" fillId="0" borderId="0" xfId="0" applyNumberFormat="1"/>
    <xf numFmtId="0" fontId="2" fillId="0" borderId="0" xfId="0" applyFont="1"/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44" fontId="3" fillId="0" borderId="0" xfId="3" applyFont="1"/>
    <xf numFmtId="44" fontId="0" fillId="0" borderId="0" xfId="1" applyFont="1"/>
    <xf numFmtId="44" fontId="3" fillId="0" borderId="0" xfId="1" applyFont="1"/>
    <xf numFmtId="0" fontId="0" fillId="0" borderId="0" xfId="0"/>
    <xf numFmtId="4" fontId="0" fillId="0" borderId="0" xfId="0" applyNumberFormat="1"/>
    <xf numFmtId="0" fontId="12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0" fillId="9" borderId="15" xfId="0" applyFont="1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7" fillId="6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8" borderId="22" xfId="0" applyNumberFormat="1" applyFont="1" applyFill="1" applyBorder="1" applyAlignment="1"/>
    <xf numFmtId="0" fontId="0" fillId="8" borderId="23" xfId="0" applyFill="1" applyBorder="1" applyAlignment="1"/>
    <xf numFmtId="0" fontId="0" fillId="8" borderId="9" xfId="0" applyFill="1" applyBorder="1" applyAlignment="1"/>
    <xf numFmtId="0" fontId="0" fillId="8" borderId="24" xfId="0" applyFill="1" applyBorder="1" applyAlignment="1"/>
    <xf numFmtId="0" fontId="0" fillId="8" borderId="0" xfId="0" applyFill="1" applyAlignment="1"/>
    <xf numFmtId="0" fontId="0" fillId="8" borderId="6" xfId="0" applyFill="1" applyBorder="1" applyAlignment="1"/>
    <xf numFmtId="0" fontId="0" fillId="8" borderId="25" xfId="0" applyFill="1" applyBorder="1" applyAlignment="1"/>
    <xf numFmtId="0" fontId="0" fillId="8" borderId="26" xfId="0" applyFill="1" applyBorder="1" applyAlignment="1"/>
    <xf numFmtId="0" fontId="0" fillId="8" borderId="21" xfId="0" applyFill="1" applyBorder="1" applyAlignment="1"/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3" fillId="9" borderId="14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9" borderId="14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</cellXfs>
  <cellStyles count="5">
    <cellStyle name="Normale" xfId="0" builtinId="0"/>
    <cellStyle name="Valuta" xfId="1" builtinId="4"/>
    <cellStyle name="Valuta 2" xfId="2"/>
    <cellStyle name="Valuta 3" xfId="3"/>
    <cellStyle name="Valuta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2"/>
  <sheetViews>
    <sheetView topLeftCell="B1" zoomScale="80" zoomScaleNormal="80" workbookViewId="0">
      <selection activeCell="R2" sqref="R2"/>
    </sheetView>
  </sheetViews>
  <sheetFormatPr defaultRowHeight="15" x14ac:dyDescent="0.25"/>
  <cols>
    <col min="1" max="1" width="46.7109375" customWidth="1"/>
    <col min="2" max="2" width="16" customWidth="1"/>
    <col min="3" max="3" width="15.7109375" bestFit="1" customWidth="1"/>
    <col min="4" max="4" width="14.7109375" customWidth="1"/>
    <col min="5" max="5" width="15.7109375" bestFit="1" customWidth="1"/>
    <col min="6" max="6" width="6" customWidth="1"/>
    <col min="7" max="11" width="14.7109375" customWidth="1"/>
    <col min="12" max="12" width="15.7109375" bestFit="1" customWidth="1"/>
    <col min="13" max="13" width="2.7109375" customWidth="1"/>
    <col min="14" max="14" width="14.7109375" customWidth="1"/>
    <col min="15" max="15" width="13.85546875" bestFit="1" customWidth="1"/>
    <col min="16" max="16" width="12.85546875" bestFit="1" customWidth="1"/>
    <col min="18" max="18" width="13.85546875" bestFit="1" customWidth="1"/>
    <col min="20" max="20" width="13.85546875" bestFit="1" customWidth="1"/>
  </cols>
  <sheetData>
    <row r="1" spans="1:19" ht="30.75" customHeight="1" thickBot="1" x14ac:dyDescent="0.45">
      <c r="A1" s="159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/>
      <c r="M1" s="162"/>
      <c r="N1" s="163"/>
    </row>
    <row r="2" spans="1:19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9" ht="34.5" customHeight="1" thickBot="1" x14ac:dyDescent="0.3">
      <c r="A3" s="8"/>
      <c r="B3" s="69" t="s">
        <v>9</v>
      </c>
      <c r="C3" s="69" t="s">
        <v>2</v>
      </c>
      <c r="D3" s="69" t="s">
        <v>8</v>
      </c>
      <c r="E3" s="164" t="s">
        <v>3</v>
      </c>
      <c r="F3" s="165"/>
      <c r="G3" s="166"/>
      <c r="H3" s="69" t="s">
        <v>4</v>
      </c>
      <c r="I3" s="69" t="s">
        <v>5</v>
      </c>
      <c r="J3" s="69" t="s">
        <v>6</v>
      </c>
      <c r="K3" s="69" t="s">
        <v>7</v>
      </c>
      <c r="L3" s="69" t="s">
        <v>11</v>
      </c>
    </row>
    <row r="4" spans="1:19" ht="15" customHeight="1" x14ac:dyDescent="0.25">
      <c r="A4" s="89" t="s">
        <v>0</v>
      </c>
      <c r="B4" s="90"/>
      <c r="C4" s="90"/>
      <c r="D4" s="90"/>
      <c r="E4" s="91"/>
      <c r="F4" s="91"/>
      <c r="G4" s="91"/>
      <c r="H4" s="90"/>
      <c r="I4" s="90"/>
      <c r="J4" s="90"/>
      <c r="K4" s="90"/>
      <c r="L4" s="92"/>
      <c r="R4" s="127"/>
      <c r="S4" s="127"/>
    </row>
    <row r="5" spans="1:19" ht="15" customHeight="1" x14ac:dyDescent="0.25">
      <c r="A5" s="93"/>
      <c r="B5" s="94"/>
      <c r="C5" s="94"/>
      <c r="D5" s="94"/>
      <c r="E5" s="125" t="s">
        <v>111</v>
      </c>
      <c r="F5" s="95" t="s">
        <v>95</v>
      </c>
      <c r="G5" s="95" t="s">
        <v>99</v>
      </c>
      <c r="H5" s="94"/>
      <c r="I5" s="94"/>
      <c r="J5" s="94"/>
      <c r="K5" s="94"/>
      <c r="L5" s="94"/>
      <c r="R5" s="127"/>
      <c r="S5" s="127"/>
    </row>
    <row r="6" spans="1:19" s="118" customFormat="1" x14ac:dyDescent="0.25">
      <c r="A6" s="113" t="s">
        <v>77</v>
      </c>
      <c r="B6" s="114">
        <v>500</v>
      </c>
      <c r="C6" s="114">
        <v>1500</v>
      </c>
      <c r="D6" s="114"/>
      <c r="E6" s="114">
        <v>0</v>
      </c>
      <c r="F6" s="115">
        <v>0.5</v>
      </c>
      <c r="G6" s="116">
        <f>+E6*F6</f>
        <v>0</v>
      </c>
      <c r="H6" s="114"/>
      <c r="I6" s="114"/>
      <c r="J6" s="114"/>
      <c r="K6" s="114">
        <v>2800</v>
      </c>
      <c r="L6" s="117">
        <f>+B6+C6+D6+G6+H6+I6+J6+K6</f>
        <v>4800</v>
      </c>
      <c r="N6" s="119"/>
      <c r="O6" s="137"/>
      <c r="P6" s="142"/>
      <c r="R6" s="128"/>
      <c r="S6" s="127"/>
    </row>
    <row r="7" spans="1:19" x14ac:dyDescent="0.25">
      <c r="A7" s="14" t="s">
        <v>57</v>
      </c>
      <c r="B7" s="15">
        <v>1419.66</v>
      </c>
      <c r="C7" s="15">
        <v>0</v>
      </c>
      <c r="D7" s="15">
        <v>8620.07</v>
      </c>
      <c r="E7" s="15">
        <v>15532.02</v>
      </c>
      <c r="F7" s="99">
        <f>+F$6</f>
        <v>0.5</v>
      </c>
      <c r="G7" s="100">
        <f>+E7*F7</f>
        <v>7766.01</v>
      </c>
      <c r="H7" s="15"/>
      <c r="I7" s="15"/>
      <c r="J7" s="15"/>
      <c r="K7" s="15">
        <v>3160.67</v>
      </c>
      <c r="L7" s="13">
        <f>+B7+C7+D7+G7+H7+I7+J7+K7</f>
        <v>20966.409999999996</v>
      </c>
      <c r="N7" s="136"/>
      <c r="O7" s="40"/>
      <c r="P7" s="40"/>
      <c r="R7" s="128"/>
      <c r="S7" s="127"/>
    </row>
    <row r="8" spans="1:19" x14ac:dyDescent="0.25">
      <c r="A8" s="14" t="s">
        <v>58</v>
      </c>
      <c r="B8" s="15"/>
      <c r="C8" s="15">
        <v>11484</v>
      </c>
      <c r="D8" s="15"/>
      <c r="E8" s="15"/>
      <c r="F8" s="99">
        <f>+F$6</f>
        <v>0.5</v>
      </c>
      <c r="G8" s="100">
        <f>+E8*F8</f>
        <v>0</v>
      </c>
      <c r="H8" s="15"/>
      <c r="I8" s="15"/>
      <c r="J8" s="15"/>
      <c r="K8" s="15"/>
      <c r="L8" s="13">
        <f>+B8+C8+D8+G8+H8+I8+J8+K8</f>
        <v>11484</v>
      </c>
      <c r="N8" s="136"/>
      <c r="O8" s="40"/>
      <c r="P8" s="40"/>
      <c r="R8" s="128"/>
      <c r="S8" s="127"/>
    </row>
    <row r="9" spans="1:19" ht="15.75" thickBot="1" x14ac:dyDescent="0.3">
      <c r="A9" s="75" t="s">
        <v>14</v>
      </c>
      <c r="B9" s="17"/>
      <c r="C9" s="17"/>
      <c r="D9" s="17"/>
      <c r="E9" s="17"/>
      <c r="F9" s="99">
        <f>+F$6</f>
        <v>0.5</v>
      </c>
      <c r="G9" s="100">
        <f>+E9*F9</f>
        <v>0</v>
      </c>
      <c r="H9" s="17"/>
      <c r="I9" s="17"/>
      <c r="J9" s="17"/>
      <c r="K9" s="17"/>
      <c r="L9" s="13">
        <f>+B9+C9+D9+G9+H9+I9+J9+K9</f>
        <v>0</v>
      </c>
      <c r="O9" s="40"/>
      <c r="P9" s="40"/>
      <c r="R9" s="128"/>
      <c r="S9" s="127"/>
    </row>
    <row r="10" spans="1:19" ht="15.75" thickBot="1" x14ac:dyDescent="0.3">
      <c r="A10" s="76" t="s">
        <v>12</v>
      </c>
      <c r="B10" s="70">
        <f>SUM(B6:B9)</f>
        <v>1919.66</v>
      </c>
      <c r="C10" s="71">
        <f>SUM(C6:C9)</f>
        <v>12984</v>
      </c>
      <c r="D10" s="71">
        <f>SUM(D6:D9)</f>
        <v>8620.07</v>
      </c>
      <c r="E10" s="71">
        <f>SUM(E6:E9)</f>
        <v>15532.02</v>
      </c>
      <c r="F10" s="71"/>
      <c r="G10" s="71">
        <f t="shared" ref="G10:L10" si="0">SUM(G6:G9)</f>
        <v>7766.01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5960.67</v>
      </c>
      <c r="L10" s="72">
        <f t="shared" si="0"/>
        <v>37250.409999999996</v>
      </c>
      <c r="O10" s="40"/>
      <c r="R10" s="127"/>
      <c r="S10" s="127"/>
    </row>
    <row r="11" spans="1:19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R11" s="127"/>
      <c r="S11" s="127"/>
    </row>
    <row r="12" spans="1:19" ht="16.5" thickBot="1" x14ac:dyDescent="0.3">
      <c r="A12" s="4" t="s">
        <v>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2"/>
      <c r="R12" s="127"/>
      <c r="S12" s="127"/>
    </row>
    <row r="13" spans="1:19" x14ac:dyDescent="0.25">
      <c r="A13" s="96" t="s">
        <v>59</v>
      </c>
      <c r="B13" s="94"/>
      <c r="C13" s="94"/>
      <c r="D13" s="94"/>
      <c r="E13" s="95" t="s">
        <v>97</v>
      </c>
      <c r="F13" s="95" t="s">
        <v>95</v>
      </c>
      <c r="G13" s="95" t="s">
        <v>96</v>
      </c>
      <c r="H13" s="94"/>
      <c r="I13" s="94"/>
      <c r="J13" s="94"/>
      <c r="K13" s="94"/>
      <c r="L13" s="94"/>
      <c r="R13" s="127"/>
      <c r="S13" s="127"/>
    </row>
    <row r="14" spans="1:19" x14ac:dyDescent="0.25">
      <c r="A14" s="85" t="s">
        <v>59</v>
      </c>
      <c r="B14" s="12">
        <v>8425.27</v>
      </c>
      <c r="C14" s="12">
        <v>22744.23</v>
      </c>
      <c r="D14" s="12">
        <v>9143.56</v>
      </c>
      <c r="E14" s="12">
        <v>19825.28</v>
      </c>
      <c r="F14" s="99">
        <f t="shared" ref="F14:F20" si="1">+F$6</f>
        <v>0.5</v>
      </c>
      <c r="G14" s="100">
        <f t="shared" ref="G14:G20" si="2">+E14*F14</f>
        <v>9912.64</v>
      </c>
      <c r="H14" s="12"/>
      <c r="I14" s="12"/>
      <c r="J14" s="12"/>
      <c r="K14" s="12">
        <v>4621.91</v>
      </c>
      <c r="L14" s="13">
        <f t="shared" ref="L14:L20" si="3">+B14+C14+D14+G14+H14+I14+J14+K14</f>
        <v>54847.61</v>
      </c>
      <c r="N14" s="136"/>
      <c r="O14" s="137"/>
      <c r="P14" s="40"/>
      <c r="R14" s="128"/>
      <c r="S14" s="127"/>
    </row>
    <row r="15" spans="1:19" x14ac:dyDescent="0.25">
      <c r="A15" s="85"/>
      <c r="B15" s="15"/>
      <c r="C15" s="15"/>
      <c r="D15" s="15"/>
      <c r="E15" s="15"/>
      <c r="F15" s="99">
        <f t="shared" si="1"/>
        <v>0.5</v>
      </c>
      <c r="G15" s="100">
        <f t="shared" si="2"/>
        <v>0</v>
      </c>
      <c r="H15" s="15"/>
      <c r="I15" s="15"/>
      <c r="J15" s="15"/>
      <c r="K15" s="15"/>
      <c r="L15" s="13">
        <f t="shared" si="3"/>
        <v>0</v>
      </c>
      <c r="O15" s="40"/>
      <c r="P15" s="40"/>
      <c r="R15" s="128"/>
      <c r="S15" s="127"/>
    </row>
    <row r="16" spans="1:19" x14ac:dyDescent="0.25">
      <c r="A16" s="14"/>
      <c r="B16" s="15"/>
      <c r="C16" s="15"/>
      <c r="D16" s="15"/>
      <c r="E16" s="15"/>
      <c r="F16" s="99">
        <f t="shared" si="1"/>
        <v>0.5</v>
      </c>
      <c r="G16" s="100">
        <f t="shared" si="2"/>
        <v>0</v>
      </c>
      <c r="H16" s="15"/>
      <c r="I16" s="15"/>
      <c r="J16" s="15"/>
      <c r="K16" s="15"/>
      <c r="L16" s="13">
        <f t="shared" si="3"/>
        <v>0</v>
      </c>
      <c r="O16" s="40"/>
      <c r="R16" s="127"/>
      <c r="S16" s="127"/>
    </row>
    <row r="17" spans="1:20" x14ac:dyDescent="0.25">
      <c r="A17" s="14"/>
      <c r="B17" s="15"/>
      <c r="C17" s="15"/>
      <c r="D17" s="15"/>
      <c r="E17" s="15"/>
      <c r="F17" s="99">
        <f t="shared" si="1"/>
        <v>0.5</v>
      </c>
      <c r="G17" s="100">
        <f t="shared" si="2"/>
        <v>0</v>
      </c>
      <c r="H17" s="15"/>
      <c r="I17" s="15"/>
      <c r="J17" s="15"/>
      <c r="K17" s="15"/>
      <c r="L17" s="13">
        <f t="shared" si="3"/>
        <v>0</v>
      </c>
      <c r="O17" s="40"/>
      <c r="R17" s="128"/>
      <c r="S17" s="127"/>
    </row>
    <row r="18" spans="1:20" x14ac:dyDescent="0.25">
      <c r="A18" s="14"/>
      <c r="B18" s="15"/>
      <c r="C18" s="15"/>
      <c r="D18" s="15"/>
      <c r="E18" s="15"/>
      <c r="F18" s="99">
        <f t="shared" si="1"/>
        <v>0.5</v>
      </c>
      <c r="G18" s="100">
        <f t="shared" si="2"/>
        <v>0</v>
      </c>
      <c r="H18" s="15"/>
      <c r="I18" s="15"/>
      <c r="J18" s="15"/>
      <c r="K18" s="15"/>
      <c r="L18" s="13">
        <f t="shared" si="3"/>
        <v>0</v>
      </c>
      <c r="O18" s="40"/>
      <c r="R18" s="127"/>
      <c r="S18" s="127"/>
    </row>
    <row r="19" spans="1:20" x14ac:dyDescent="0.25">
      <c r="A19" s="14"/>
      <c r="B19" s="15"/>
      <c r="C19" s="15"/>
      <c r="D19" s="15"/>
      <c r="E19" s="15"/>
      <c r="F19" s="99">
        <f t="shared" si="1"/>
        <v>0.5</v>
      </c>
      <c r="G19" s="100">
        <f t="shared" si="2"/>
        <v>0</v>
      </c>
      <c r="H19" s="15"/>
      <c r="I19" s="15"/>
      <c r="J19" s="15"/>
      <c r="K19" s="15"/>
      <c r="L19" s="13">
        <f t="shared" si="3"/>
        <v>0</v>
      </c>
      <c r="O19" s="40"/>
      <c r="R19" s="129"/>
      <c r="S19" s="127"/>
    </row>
    <row r="20" spans="1:20" x14ac:dyDescent="0.25">
      <c r="A20" s="75"/>
      <c r="B20" s="17"/>
      <c r="C20" s="17"/>
      <c r="D20" s="17"/>
      <c r="E20" s="17"/>
      <c r="F20" s="99">
        <f t="shared" si="1"/>
        <v>0.5</v>
      </c>
      <c r="G20" s="100">
        <f t="shared" si="2"/>
        <v>0</v>
      </c>
      <c r="H20" s="17"/>
      <c r="I20" s="17"/>
      <c r="J20" s="17"/>
      <c r="K20" s="17"/>
      <c r="L20" s="13">
        <f t="shared" si="3"/>
        <v>0</v>
      </c>
      <c r="R20" s="128"/>
      <c r="S20" s="127"/>
      <c r="T20" s="126"/>
    </row>
    <row r="21" spans="1:20" ht="15.75" thickBot="1" x14ac:dyDescent="0.3">
      <c r="A21" s="56" t="s">
        <v>100</v>
      </c>
      <c r="B21" s="37"/>
      <c r="C21" s="104"/>
      <c r="D21" s="104"/>
      <c r="E21" s="104"/>
      <c r="F21" s="105"/>
      <c r="G21" s="106"/>
      <c r="H21" s="104"/>
      <c r="I21" s="104"/>
      <c r="J21" s="104"/>
      <c r="K21" s="15">
        <v>6424.73</v>
      </c>
      <c r="L21" s="13">
        <f>-K21</f>
        <v>-6424.73</v>
      </c>
      <c r="O21" s="135"/>
      <c r="P21" s="40"/>
    </row>
    <row r="22" spans="1:20" ht="15.75" thickBot="1" x14ac:dyDescent="0.3">
      <c r="A22" s="76" t="s">
        <v>74</v>
      </c>
      <c r="B22" s="70">
        <f>SUM(B13:B20)</f>
        <v>8425.27</v>
      </c>
      <c r="C22" s="71">
        <f>SUM(C13:C20)</f>
        <v>22744.23</v>
      </c>
      <c r="D22" s="71">
        <f>SUM(D13:D20)</f>
        <v>9143.56</v>
      </c>
      <c r="E22" s="71">
        <f>SUM(E13:E20)</f>
        <v>19825.28</v>
      </c>
      <c r="F22" s="71"/>
      <c r="G22" s="71">
        <f>SUM(G14:G20)</f>
        <v>9912.64</v>
      </c>
      <c r="H22" s="71">
        <f>SUM(H13:H20)</f>
        <v>0</v>
      </c>
      <c r="I22" s="71">
        <f>SUM(I13:I20)</f>
        <v>0</v>
      </c>
      <c r="J22" s="71">
        <f>SUM(J13:J20)</f>
        <v>0</v>
      </c>
      <c r="K22" s="71">
        <f>SUM(K13:K21)</f>
        <v>11046.64</v>
      </c>
      <c r="L22" s="72">
        <f>SUM(L14:L21)</f>
        <v>48422.880000000005</v>
      </c>
      <c r="O22" s="40"/>
    </row>
    <row r="23" spans="1:20" ht="15.75" thickBot="1" x14ac:dyDescent="0.3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O23" s="40"/>
      <c r="R23" s="40"/>
    </row>
    <row r="24" spans="1:20" ht="15.75" thickBot="1" x14ac:dyDescent="0.3">
      <c r="A24" s="97" t="s">
        <v>73</v>
      </c>
      <c r="B24" s="94"/>
      <c r="C24" s="94"/>
      <c r="D24" s="94"/>
      <c r="E24" s="95" t="s">
        <v>97</v>
      </c>
      <c r="F24" s="95" t="s">
        <v>95</v>
      </c>
      <c r="G24" s="95" t="s">
        <v>96</v>
      </c>
      <c r="H24" s="94"/>
      <c r="I24" s="94"/>
      <c r="J24" s="94"/>
      <c r="K24" s="94"/>
      <c r="L24" s="94"/>
      <c r="N24" s="32" t="s">
        <v>66</v>
      </c>
    </row>
    <row r="25" spans="1:20" x14ac:dyDescent="0.25">
      <c r="A25" s="14"/>
      <c r="B25" s="98"/>
      <c r="C25" s="12"/>
      <c r="D25" s="12"/>
      <c r="E25" s="12"/>
      <c r="F25" s="99">
        <f t="shared" ref="F25:F43" si="4">+F$6</f>
        <v>0.5</v>
      </c>
      <c r="G25" s="100">
        <f t="shared" ref="G25:G43" si="5">+E25*F25</f>
        <v>0</v>
      </c>
      <c r="H25" s="12"/>
      <c r="I25" s="12"/>
      <c r="J25" s="12"/>
      <c r="K25" s="12"/>
      <c r="L25" s="13">
        <f t="shared" ref="L25:L43" si="6">+B25+C25+D25+G25+H25+I25+J25+K25</f>
        <v>0</v>
      </c>
      <c r="N25" s="45"/>
      <c r="O25" s="40"/>
      <c r="R25" s="40"/>
    </row>
    <row r="26" spans="1:20" x14ac:dyDescent="0.25">
      <c r="A26" s="14"/>
      <c r="B26" s="48"/>
      <c r="C26" s="15"/>
      <c r="D26" s="15"/>
      <c r="E26" s="15"/>
      <c r="F26" s="99">
        <f t="shared" si="4"/>
        <v>0.5</v>
      </c>
      <c r="G26" s="100">
        <f t="shared" si="5"/>
        <v>0</v>
      </c>
      <c r="H26" s="15"/>
      <c r="I26" s="15"/>
      <c r="J26" s="15"/>
      <c r="K26" s="15"/>
      <c r="L26" s="13">
        <f t="shared" si="6"/>
        <v>0</v>
      </c>
      <c r="N26" s="46"/>
      <c r="R26" s="40"/>
    </row>
    <row r="27" spans="1:20" x14ac:dyDescent="0.25">
      <c r="A27" s="14"/>
      <c r="B27" s="48"/>
      <c r="C27" s="15"/>
      <c r="D27" s="15"/>
      <c r="E27" s="15"/>
      <c r="F27" s="99">
        <f t="shared" si="4"/>
        <v>0.5</v>
      </c>
      <c r="G27" s="100">
        <f t="shared" si="5"/>
        <v>0</v>
      </c>
      <c r="H27" s="15"/>
      <c r="I27" s="15"/>
      <c r="J27" s="15"/>
      <c r="K27" s="15"/>
      <c r="L27" s="13">
        <f t="shared" si="6"/>
        <v>0</v>
      </c>
      <c r="N27" s="46"/>
      <c r="R27" s="40"/>
    </row>
    <row r="28" spans="1:20" x14ac:dyDescent="0.25">
      <c r="A28" s="14"/>
      <c r="B28" s="48"/>
      <c r="C28" s="15"/>
      <c r="D28" s="15"/>
      <c r="E28" s="15"/>
      <c r="F28" s="99">
        <f t="shared" si="4"/>
        <v>0.5</v>
      </c>
      <c r="G28" s="100">
        <f t="shared" si="5"/>
        <v>0</v>
      </c>
      <c r="H28" s="15"/>
      <c r="I28" s="15"/>
      <c r="J28" s="15"/>
      <c r="K28" s="15"/>
      <c r="L28" s="13">
        <f t="shared" si="6"/>
        <v>0</v>
      </c>
      <c r="N28" s="46"/>
    </row>
    <row r="29" spans="1:20" x14ac:dyDescent="0.25">
      <c r="A29" s="14"/>
      <c r="B29" s="48"/>
      <c r="C29" s="15"/>
      <c r="D29" s="15"/>
      <c r="E29" s="15"/>
      <c r="F29" s="99">
        <f t="shared" si="4"/>
        <v>0.5</v>
      </c>
      <c r="G29" s="100">
        <f t="shared" si="5"/>
        <v>0</v>
      </c>
      <c r="H29" s="15"/>
      <c r="I29" s="15"/>
      <c r="J29" s="15"/>
      <c r="K29" s="15"/>
      <c r="L29" s="13">
        <f t="shared" si="6"/>
        <v>0</v>
      </c>
      <c r="N29" s="46"/>
    </row>
    <row r="30" spans="1:20" x14ac:dyDescent="0.25">
      <c r="A30" s="14"/>
      <c r="B30" s="48"/>
      <c r="C30" s="15"/>
      <c r="D30" s="15"/>
      <c r="E30" s="15"/>
      <c r="F30" s="99">
        <f t="shared" si="4"/>
        <v>0.5</v>
      </c>
      <c r="G30" s="100">
        <f t="shared" si="5"/>
        <v>0</v>
      </c>
      <c r="H30" s="15"/>
      <c r="I30" s="15"/>
      <c r="J30" s="15"/>
      <c r="K30" s="15"/>
      <c r="L30" s="13">
        <f t="shared" si="6"/>
        <v>0</v>
      </c>
      <c r="N30" s="46"/>
    </row>
    <row r="31" spans="1:20" x14ac:dyDescent="0.25">
      <c r="A31" s="14"/>
      <c r="B31" s="49"/>
      <c r="C31" s="17"/>
      <c r="D31" s="17"/>
      <c r="E31" s="17"/>
      <c r="F31" s="99">
        <f t="shared" si="4"/>
        <v>0.5</v>
      </c>
      <c r="G31" s="100">
        <f t="shared" si="5"/>
        <v>0</v>
      </c>
      <c r="H31" s="17"/>
      <c r="I31" s="17"/>
      <c r="J31" s="17"/>
      <c r="K31" s="17"/>
      <c r="L31" s="13">
        <f t="shared" si="6"/>
        <v>0</v>
      </c>
      <c r="N31" s="46"/>
    </row>
    <row r="32" spans="1:20" x14ac:dyDescent="0.25">
      <c r="A32" s="14"/>
      <c r="B32" s="49"/>
      <c r="C32" s="17"/>
      <c r="D32" s="17"/>
      <c r="E32" s="17"/>
      <c r="F32" s="99">
        <f t="shared" si="4"/>
        <v>0.5</v>
      </c>
      <c r="G32" s="100">
        <f t="shared" si="5"/>
        <v>0</v>
      </c>
      <c r="H32" s="17"/>
      <c r="I32" s="17"/>
      <c r="J32" s="17"/>
      <c r="K32" s="17"/>
      <c r="L32" s="13">
        <f t="shared" si="6"/>
        <v>0</v>
      </c>
      <c r="N32" s="46"/>
    </row>
    <row r="33" spans="1:14" x14ac:dyDescent="0.25">
      <c r="A33" s="14"/>
      <c r="B33" s="49"/>
      <c r="C33" s="17"/>
      <c r="D33" s="17"/>
      <c r="E33" s="17"/>
      <c r="F33" s="99">
        <f t="shared" si="4"/>
        <v>0.5</v>
      </c>
      <c r="G33" s="100">
        <f t="shared" si="5"/>
        <v>0</v>
      </c>
      <c r="H33" s="17"/>
      <c r="I33" s="17"/>
      <c r="J33" s="17"/>
      <c r="K33" s="17"/>
      <c r="L33" s="13">
        <f t="shared" si="6"/>
        <v>0</v>
      </c>
      <c r="N33" s="46"/>
    </row>
    <row r="34" spans="1:14" x14ac:dyDescent="0.25">
      <c r="A34" s="14"/>
      <c r="B34" s="49"/>
      <c r="C34" s="17"/>
      <c r="D34" s="17"/>
      <c r="E34" s="17"/>
      <c r="F34" s="99">
        <f t="shared" si="4"/>
        <v>0.5</v>
      </c>
      <c r="G34" s="100">
        <f t="shared" si="5"/>
        <v>0</v>
      </c>
      <c r="H34" s="17"/>
      <c r="I34" s="17"/>
      <c r="J34" s="17"/>
      <c r="K34" s="17"/>
      <c r="L34" s="13">
        <f t="shared" si="6"/>
        <v>0</v>
      </c>
      <c r="N34" s="45"/>
    </row>
    <row r="35" spans="1:14" x14ac:dyDescent="0.25">
      <c r="A35" s="14"/>
      <c r="B35" s="49"/>
      <c r="C35" s="17"/>
      <c r="D35" s="17"/>
      <c r="E35" s="17"/>
      <c r="F35" s="99">
        <f t="shared" si="4"/>
        <v>0.5</v>
      </c>
      <c r="G35" s="100">
        <f t="shared" si="5"/>
        <v>0</v>
      </c>
      <c r="H35" s="17"/>
      <c r="I35" s="17"/>
      <c r="J35" s="17"/>
      <c r="K35" s="17"/>
      <c r="L35" s="13">
        <f t="shared" si="6"/>
        <v>0</v>
      </c>
      <c r="N35" s="46"/>
    </row>
    <row r="36" spans="1:14" x14ac:dyDescent="0.25">
      <c r="A36" s="14"/>
      <c r="B36" s="49"/>
      <c r="C36" s="17"/>
      <c r="D36" s="17"/>
      <c r="E36" s="17"/>
      <c r="F36" s="99">
        <f t="shared" si="4"/>
        <v>0.5</v>
      </c>
      <c r="G36" s="100">
        <f t="shared" si="5"/>
        <v>0</v>
      </c>
      <c r="H36" s="17"/>
      <c r="I36" s="17"/>
      <c r="J36" s="17"/>
      <c r="K36" s="17"/>
      <c r="L36" s="13">
        <f t="shared" si="6"/>
        <v>0</v>
      </c>
      <c r="N36" s="46"/>
    </row>
    <row r="37" spans="1:14" x14ac:dyDescent="0.25">
      <c r="A37" s="14"/>
      <c r="B37" s="49"/>
      <c r="C37" s="17"/>
      <c r="D37" s="17"/>
      <c r="E37" s="17"/>
      <c r="F37" s="99">
        <f t="shared" si="4"/>
        <v>0.5</v>
      </c>
      <c r="G37" s="100">
        <f t="shared" si="5"/>
        <v>0</v>
      </c>
      <c r="H37" s="17"/>
      <c r="I37" s="17"/>
      <c r="J37" s="17"/>
      <c r="K37" s="17"/>
      <c r="L37" s="13">
        <f t="shared" si="6"/>
        <v>0</v>
      </c>
      <c r="N37" s="46"/>
    </row>
    <row r="38" spans="1:14" x14ac:dyDescent="0.25">
      <c r="A38" s="14"/>
      <c r="B38" s="49"/>
      <c r="C38" s="17"/>
      <c r="D38" s="17"/>
      <c r="E38" s="17"/>
      <c r="F38" s="99">
        <f t="shared" si="4"/>
        <v>0.5</v>
      </c>
      <c r="G38" s="100">
        <f t="shared" si="5"/>
        <v>0</v>
      </c>
      <c r="H38" s="17"/>
      <c r="I38" s="17"/>
      <c r="J38" s="17"/>
      <c r="K38" s="17"/>
      <c r="L38" s="13">
        <f t="shared" si="6"/>
        <v>0</v>
      </c>
      <c r="N38" s="46"/>
    </row>
    <row r="39" spans="1:14" x14ac:dyDescent="0.25">
      <c r="A39" s="14"/>
      <c r="B39" s="49"/>
      <c r="C39" s="17"/>
      <c r="D39" s="17"/>
      <c r="E39" s="17"/>
      <c r="F39" s="99">
        <f t="shared" si="4"/>
        <v>0.5</v>
      </c>
      <c r="G39" s="100">
        <f t="shared" si="5"/>
        <v>0</v>
      </c>
      <c r="H39" s="17"/>
      <c r="I39" s="17"/>
      <c r="J39" s="17"/>
      <c r="K39" s="17"/>
      <c r="L39" s="13">
        <f t="shared" si="6"/>
        <v>0</v>
      </c>
      <c r="N39" s="46"/>
    </row>
    <row r="40" spans="1:14" x14ac:dyDescent="0.25">
      <c r="A40" s="14"/>
      <c r="B40" s="49"/>
      <c r="C40" s="17"/>
      <c r="D40" s="17"/>
      <c r="E40" s="17"/>
      <c r="F40" s="99">
        <f t="shared" si="4"/>
        <v>0.5</v>
      </c>
      <c r="G40" s="100">
        <f t="shared" si="5"/>
        <v>0</v>
      </c>
      <c r="H40" s="17"/>
      <c r="I40" s="17"/>
      <c r="J40" s="17"/>
      <c r="K40" s="17"/>
      <c r="L40" s="13">
        <f t="shared" si="6"/>
        <v>0</v>
      </c>
      <c r="N40" s="46"/>
    </row>
    <row r="41" spans="1:14" x14ac:dyDescent="0.25">
      <c r="A41" s="14"/>
      <c r="B41" s="49"/>
      <c r="C41" s="17"/>
      <c r="D41" s="17"/>
      <c r="E41" s="17"/>
      <c r="F41" s="99">
        <f t="shared" si="4"/>
        <v>0.5</v>
      </c>
      <c r="G41" s="100">
        <f t="shared" si="5"/>
        <v>0</v>
      </c>
      <c r="H41" s="17"/>
      <c r="I41" s="17"/>
      <c r="J41" s="17"/>
      <c r="K41" s="17"/>
      <c r="L41" s="13">
        <f t="shared" si="6"/>
        <v>0</v>
      </c>
      <c r="N41" s="46"/>
    </row>
    <row r="42" spans="1:14" x14ac:dyDescent="0.25">
      <c r="A42" s="14"/>
      <c r="B42" s="49"/>
      <c r="C42" s="17"/>
      <c r="D42" s="17"/>
      <c r="E42" s="17"/>
      <c r="F42" s="99">
        <f t="shared" si="4"/>
        <v>0.5</v>
      </c>
      <c r="G42" s="100">
        <f t="shared" si="5"/>
        <v>0</v>
      </c>
      <c r="H42" s="17"/>
      <c r="I42" s="17"/>
      <c r="J42" s="17"/>
      <c r="K42" s="17"/>
      <c r="L42" s="13">
        <f t="shared" si="6"/>
        <v>0</v>
      </c>
      <c r="N42" s="46"/>
    </row>
    <row r="43" spans="1:14" x14ac:dyDescent="0.25">
      <c r="A43" s="14"/>
      <c r="B43" s="48"/>
      <c r="C43" s="15"/>
      <c r="D43" s="15"/>
      <c r="E43" s="15"/>
      <c r="F43" s="99">
        <f t="shared" si="4"/>
        <v>0.5</v>
      </c>
      <c r="G43" s="100">
        <f t="shared" si="5"/>
        <v>0</v>
      </c>
      <c r="H43" s="15"/>
      <c r="I43" s="15"/>
      <c r="J43" s="15"/>
      <c r="K43" s="15"/>
      <c r="L43" s="13">
        <f t="shared" si="6"/>
        <v>0</v>
      </c>
      <c r="N43" s="47"/>
    </row>
    <row r="44" spans="1:14" ht="15.75" thickBot="1" x14ac:dyDescent="0.3">
      <c r="A44" s="77" t="s">
        <v>82</v>
      </c>
      <c r="B44" s="37"/>
      <c r="C44" s="37"/>
      <c r="D44" s="37"/>
      <c r="E44" s="37"/>
      <c r="F44" s="99"/>
      <c r="G44" s="101"/>
      <c r="H44" s="37"/>
      <c r="I44" s="37"/>
      <c r="J44" s="37"/>
      <c r="K44" s="37"/>
      <c r="L44" s="50">
        <f>-N44</f>
        <v>0</v>
      </c>
      <c r="N44" s="38">
        <f>SUM(N25:N43)</f>
        <v>0</v>
      </c>
    </row>
    <row r="45" spans="1:14" ht="15.75" thickBot="1" x14ac:dyDescent="0.3">
      <c r="A45" s="76" t="s">
        <v>13</v>
      </c>
      <c r="B45" s="3">
        <f t="shared" ref="B45:J45" si="7">SUM(B25:B43)</f>
        <v>0</v>
      </c>
      <c r="C45" s="3">
        <f t="shared" si="7"/>
        <v>0</v>
      </c>
      <c r="D45" s="3">
        <f t="shared" si="7"/>
        <v>0</v>
      </c>
      <c r="E45" s="3">
        <f t="shared" si="7"/>
        <v>0</v>
      </c>
      <c r="F45" s="3"/>
      <c r="G45" s="3">
        <f t="shared" si="7"/>
        <v>0</v>
      </c>
      <c r="H45" s="3">
        <f t="shared" si="7"/>
        <v>0</v>
      </c>
      <c r="I45" s="3">
        <f t="shared" si="7"/>
        <v>0</v>
      </c>
      <c r="J45" s="3">
        <f t="shared" si="7"/>
        <v>0</v>
      </c>
      <c r="K45" s="3">
        <f>SUM(K25:K44)</f>
        <v>0</v>
      </c>
      <c r="L45" s="44">
        <f>SUM(L25:L44)</f>
        <v>0</v>
      </c>
    </row>
    <row r="46" spans="1:14" ht="15.75" thickBot="1" x14ac:dyDescent="0.3">
      <c r="A46" s="39"/>
      <c r="B46" s="1"/>
      <c r="C46" s="1"/>
      <c r="D46" s="1"/>
      <c r="E46" s="1"/>
      <c r="F46" s="1"/>
      <c r="G46" s="1"/>
      <c r="H46" s="1"/>
      <c r="I46" s="1"/>
      <c r="J46" s="1"/>
      <c r="K46" s="31"/>
      <c r="L46" s="31"/>
    </row>
    <row r="47" spans="1:14" ht="16.5" thickBot="1" x14ac:dyDescent="0.3">
      <c r="A47" s="78" t="s">
        <v>72</v>
      </c>
      <c r="B47" s="79">
        <f>+B10+B22+B45</f>
        <v>10344.93</v>
      </c>
      <c r="C47" s="80">
        <f>+C10+C22+C45</f>
        <v>35728.229999999996</v>
      </c>
      <c r="D47" s="80">
        <f>+D10+D22+D45</f>
        <v>17763.629999999997</v>
      </c>
      <c r="E47" s="80">
        <f>+E10+E22+E45</f>
        <v>35357.300000000003</v>
      </c>
      <c r="F47" s="80"/>
      <c r="G47" s="80">
        <f t="shared" ref="G47:L47" si="8">+G10+G22+G45</f>
        <v>17678.650000000001</v>
      </c>
      <c r="H47" s="80">
        <f t="shared" si="8"/>
        <v>0</v>
      </c>
      <c r="I47" s="80">
        <f t="shared" si="8"/>
        <v>0</v>
      </c>
      <c r="J47" s="80">
        <f t="shared" si="8"/>
        <v>0</v>
      </c>
      <c r="K47" s="80">
        <f t="shared" si="8"/>
        <v>17007.309999999998</v>
      </c>
      <c r="L47" s="81">
        <f t="shared" si="8"/>
        <v>85673.290000000008</v>
      </c>
    </row>
    <row r="48" spans="1:14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5"/>
    </row>
    <row r="49" spans="1:13" x14ac:dyDescent="0.25">
      <c r="A49" s="33"/>
      <c r="B49" s="84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5"/>
    </row>
    <row r="50" spans="1:13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"/>
      <c r="L50" s="8"/>
    </row>
    <row r="51" spans="1:13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3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3" ht="19.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3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"/>
      <c r="L58" s="8"/>
    </row>
    <row r="59" spans="1:13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3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3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3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3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"/>
      <c r="L63" s="8"/>
    </row>
    <row r="64" spans="1:13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2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2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2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2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2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2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2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2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2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8"/>
      <c r="L152" s="8"/>
    </row>
    <row r="153" spans="1:1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8"/>
      <c r="L153" s="8"/>
    </row>
    <row r="154" spans="1:1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8"/>
      <c r="L154" s="8"/>
    </row>
    <row r="155" spans="1:1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8"/>
      <c r="L155" s="8"/>
    </row>
    <row r="156" spans="1:1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8"/>
      <c r="L156" s="8"/>
    </row>
    <row r="157" spans="1:1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8"/>
      <c r="L157" s="8"/>
    </row>
    <row r="158" spans="1:1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8"/>
      <c r="L158" s="8"/>
    </row>
    <row r="159" spans="1:1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8"/>
      <c r="L159" s="8"/>
    </row>
    <row r="160" spans="1:1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8"/>
      <c r="L160" s="8"/>
    </row>
    <row r="161" spans="1:1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8"/>
      <c r="L161" s="8"/>
    </row>
    <row r="162" spans="1:1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8"/>
      <c r="L162" s="8"/>
    </row>
    <row r="163" spans="1:12" x14ac:dyDescent="0.25">
      <c r="A163" s="8"/>
      <c r="B163" s="8"/>
      <c r="C163" s="8"/>
      <c r="D163" s="167"/>
      <c r="E163" s="168"/>
      <c r="F163" s="168"/>
      <c r="G163" s="168"/>
      <c r="H163" s="168"/>
      <c r="I163" s="168"/>
      <c r="J163" s="8"/>
      <c r="K163" s="8"/>
      <c r="L163" s="8"/>
    </row>
    <row r="164" spans="1:12" x14ac:dyDescent="0.25">
      <c r="A164" s="8"/>
      <c r="B164" s="8"/>
      <c r="C164" s="8"/>
      <c r="D164" s="167"/>
      <c r="E164" s="168"/>
      <c r="F164" s="168"/>
      <c r="G164" s="168"/>
      <c r="H164" s="168"/>
      <c r="I164" s="168"/>
      <c r="J164" s="8"/>
      <c r="K164" s="8"/>
      <c r="L164" s="8"/>
    </row>
    <row r="165" spans="1:12" x14ac:dyDescent="0.25">
      <c r="A165" s="8"/>
      <c r="B165" s="8"/>
      <c r="C165" s="8"/>
      <c r="D165" s="167"/>
      <c r="E165" s="168"/>
      <c r="F165" s="168"/>
      <c r="G165" s="168"/>
      <c r="H165" s="168"/>
      <c r="I165" s="168"/>
      <c r="J165" s="8"/>
      <c r="K165" s="8"/>
      <c r="L165" s="8"/>
    </row>
    <row r="166" spans="1:12" x14ac:dyDescent="0.25">
      <c r="A166" s="8"/>
      <c r="B166" s="8"/>
      <c r="C166" s="8"/>
      <c r="D166" s="167"/>
      <c r="E166" s="168"/>
      <c r="F166" s="168"/>
      <c r="G166" s="168"/>
      <c r="H166" s="168"/>
      <c r="I166" s="168"/>
      <c r="J166" s="8"/>
      <c r="K166" s="8"/>
      <c r="L166" s="8"/>
    </row>
    <row r="167" spans="1:12" x14ac:dyDescent="0.25">
      <c r="A167" s="8"/>
      <c r="B167" s="8"/>
      <c r="C167" s="8"/>
      <c r="D167" s="167"/>
      <c r="E167" s="168"/>
      <c r="F167" s="168"/>
      <c r="G167" s="168"/>
      <c r="H167" s="168"/>
      <c r="I167" s="168"/>
      <c r="J167" s="8"/>
      <c r="K167" s="8"/>
      <c r="L167" s="8"/>
    </row>
    <row r="168" spans="1:12" x14ac:dyDescent="0.25">
      <c r="A168" s="8"/>
      <c r="B168" s="8"/>
      <c r="C168" s="8"/>
      <c r="D168" s="167"/>
      <c r="E168" s="168"/>
      <c r="F168" s="168"/>
      <c r="G168" s="168"/>
      <c r="H168" s="168"/>
      <c r="I168" s="16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</row>
    <row r="172" spans="1:12" x14ac:dyDescent="0.25">
      <c r="B172" s="4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31" right="0.27" top="0.41" bottom="0.74803149606299213" header="0.31496062992125984" footer="0.31496062992125984"/>
  <pageSetup paperSize="9" scale="63" fitToHeight="0" orientation="landscape" horizontalDpi="30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workbookViewId="0">
      <selection activeCell="A19" sqref="A19"/>
    </sheetView>
  </sheetViews>
  <sheetFormatPr defaultRowHeight="15" x14ac:dyDescent="0.25"/>
  <cols>
    <col min="1" max="1" width="41.7109375" customWidth="1"/>
    <col min="2" max="2" width="12.140625" customWidth="1"/>
    <col min="3" max="3" width="16.7109375" customWidth="1"/>
    <col min="4" max="4" width="12.28515625" customWidth="1"/>
    <col min="5" max="5" width="14.5703125" customWidth="1"/>
    <col min="6" max="6" width="13.140625" bestFit="1" customWidth="1"/>
    <col min="7" max="7" width="14.5703125" bestFit="1" customWidth="1"/>
    <col min="8" max="8" width="4.42578125" customWidth="1"/>
    <col min="9" max="9" width="9.42578125" bestFit="1" customWidth="1"/>
    <col min="10" max="10" width="12" bestFit="1" customWidth="1"/>
    <col min="11" max="13" width="13.140625" bestFit="1" customWidth="1"/>
  </cols>
  <sheetData>
    <row r="1" spans="1:13" ht="27" thickBot="1" x14ac:dyDescent="0.45">
      <c r="A1" s="159" t="s">
        <v>18</v>
      </c>
      <c r="B1" s="169"/>
      <c r="C1" s="169"/>
      <c r="D1" s="169"/>
      <c r="E1" s="169"/>
      <c r="F1" s="169"/>
      <c r="G1" s="170"/>
    </row>
    <row r="2" spans="1:13" ht="15.75" thickBot="1" x14ac:dyDescent="0.3">
      <c r="A2" s="8"/>
      <c r="B2" s="8"/>
      <c r="C2" s="8"/>
      <c r="D2" s="8"/>
      <c r="E2" s="8"/>
      <c r="F2" s="8"/>
      <c r="G2" s="8"/>
    </row>
    <row r="3" spans="1:13" ht="30" customHeight="1" x14ac:dyDescent="0.25">
      <c r="A3" s="8"/>
      <c r="B3" s="67" t="s">
        <v>68</v>
      </c>
      <c r="C3" s="67" t="s">
        <v>69</v>
      </c>
      <c r="D3" s="67" t="s">
        <v>70</v>
      </c>
      <c r="E3" s="67" t="s">
        <v>71</v>
      </c>
      <c r="F3" s="67" t="s">
        <v>87</v>
      </c>
      <c r="G3" s="67" t="s">
        <v>11</v>
      </c>
    </row>
    <row r="4" spans="1:13" ht="15" customHeight="1" x14ac:dyDescent="0.25">
      <c r="A4" s="10" t="s">
        <v>75</v>
      </c>
      <c r="B4" s="18"/>
      <c r="C4" s="18"/>
      <c r="D4" s="18"/>
      <c r="E4" s="18"/>
      <c r="F4" s="18"/>
      <c r="G4" s="18"/>
    </row>
    <row r="5" spans="1:13" s="118" customFormat="1" x14ac:dyDescent="0.25">
      <c r="A5" s="120" t="s">
        <v>121</v>
      </c>
      <c r="B5" s="131"/>
      <c r="C5" s="121">
        <v>3000</v>
      </c>
      <c r="D5" s="121"/>
      <c r="E5" s="121">
        <v>0</v>
      </c>
      <c r="F5" s="121"/>
      <c r="G5" s="122">
        <f>SUM(B5:F5)</f>
        <v>3000</v>
      </c>
      <c r="I5" s="119"/>
    </row>
    <row r="6" spans="1:13" x14ac:dyDescent="0.25">
      <c r="A6" s="14" t="s">
        <v>17</v>
      </c>
      <c r="B6" s="131"/>
      <c r="C6" s="131"/>
      <c r="D6" s="15"/>
      <c r="E6" s="15">
        <v>0</v>
      </c>
      <c r="F6" s="15"/>
      <c r="G6" s="16">
        <f>SUM(B6:F6)</f>
        <v>0</v>
      </c>
    </row>
    <row r="7" spans="1:13" x14ac:dyDescent="0.25">
      <c r="A7" s="83" t="s">
        <v>91</v>
      </c>
      <c r="B7" s="2">
        <f t="shared" ref="B7:G7" si="0">SUM(B5:B6)</f>
        <v>0</v>
      </c>
      <c r="C7" s="2">
        <f t="shared" si="0"/>
        <v>3000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3000</v>
      </c>
    </row>
    <row r="8" spans="1:13" x14ac:dyDescent="0.25">
      <c r="A8" s="8"/>
      <c r="B8" s="8"/>
      <c r="C8" s="8"/>
      <c r="D8" s="8"/>
      <c r="E8" s="8"/>
      <c r="F8" s="8"/>
      <c r="G8" s="8"/>
    </row>
    <row r="9" spans="1:13" x14ac:dyDescent="0.25">
      <c r="A9" s="9" t="s">
        <v>60</v>
      </c>
      <c r="B9" s="18"/>
      <c r="C9" s="18"/>
      <c r="D9" s="18"/>
      <c r="E9" s="18"/>
      <c r="F9" s="18"/>
      <c r="G9" s="18"/>
    </row>
    <row r="10" spans="1:13" s="118" customFormat="1" x14ac:dyDescent="0.25">
      <c r="A10" s="120" t="s">
        <v>16</v>
      </c>
      <c r="B10" s="121"/>
      <c r="C10" s="121"/>
      <c r="D10" s="121"/>
      <c r="E10" s="121"/>
      <c r="F10" s="121"/>
      <c r="G10" s="122">
        <f>SUM(B10:F10)</f>
        <v>0</v>
      </c>
    </row>
    <row r="11" spans="1:13" s="118" customFormat="1" x14ac:dyDescent="0.25">
      <c r="A11" s="120" t="s">
        <v>122</v>
      </c>
      <c r="B11" s="121"/>
      <c r="C11" s="121"/>
      <c r="D11" s="121"/>
      <c r="E11" s="121">
        <v>13728</v>
      </c>
      <c r="F11" s="121"/>
      <c r="G11" s="122">
        <f>SUM(B11:F11)</f>
        <v>13728</v>
      </c>
      <c r="M11"/>
    </row>
    <row r="12" spans="1:13" s="118" customFormat="1" x14ac:dyDescent="0.25">
      <c r="A12" s="120" t="s">
        <v>98</v>
      </c>
      <c r="B12" s="121"/>
      <c r="C12" s="121"/>
      <c r="D12" s="121"/>
      <c r="E12" s="121">
        <f>+CG!E47-CG!G47</f>
        <v>17678.650000000001</v>
      </c>
      <c r="F12" s="121"/>
      <c r="G12" s="122">
        <f>SUM(B12:F12)</f>
        <v>17678.650000000001</v>
      </c>
      <c r="I12" s="142"/>
    </row>
    <row r="13" spans="1:13" x14ac:dyDescent="0.25">
      <c r="A13" s="83" t="s">
        <v>92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31406.65</v>
      </c>
      <c r="F13" s="2">
        <f>SUM(F10:F11)</f>
        <v>0</v>
      </c>
      <c r="G13" s="2">
        <f>SUM(G10:G12)</f>
        <v>31406.65</v>
      </c>
    </row>
    <row r="14" spans="1:13" x14ac:dyDescent="0.25">
      <c r="A14" s="8"/>
      <c r="B14" s="8"/>
      <c r="C14" s="8"/>
      <c r="D14" s="8"/>
      <c r="E14" s="8"/>
      <c r="F14" s="8"/>
      <c r="G14" s="8"/>
    </row>
    <row r="15" spans="1:13" x14ac:dyDescent="0.25">
      <c r="A15" s="9" t="s">
        <v>54</v>
      </c>
      <c r="B15" s="18"/>
      <c r="C15" s="18"/>
      <c r="D15" s="18"/>
      <c r="E15" s="18"/>
      <c r="F15" s="18"/>
      <c r="G15" s="18"/>
      <c r="J15" s="40"/>
    </row>
    <row r="16" spans="1:13" x14ac:dyDescent="0.25">
      <c r="A16" s="14" t="s">
        <v>16</v>
      </c>
      <c r="B16" s="15"/>
      <c r="C16" s="15"/>
      <c r="D16" s="15"/>
      <c r="E16" s="15"/>
      <c r="F16" s="15"/>
      <c r="G16" s="16"/>
    </row>
    <row r="17" spans="1:13" x14ac:dyDescent="0.25">
      <c r="A17" s="14" t="s">
        <v>17</v>
      </c>
      <c r="B17" s="15"/>
      <c r="C17" s="15"/>
      <c r="D17" s="15"/>
      <c r="E17" s="15"/>
      <c r="F17" s="15"/>
      <c r="G17" s="132"/>
    </row>
    <row r="18" spans="1:13" x14ac:dyDescent="0.25">
      <c r="A18" s="120" t="s">
        <v>114</v>
      </c>
      <c r="B18" s="171"/>
      <c r="C18" s="172"/>
      <c r="D18" s="172"/>
      <c r="E18" s="173"/>
      <c r="F18" s="15"/>
      <c r="G18" s="132"/>
    </row>
    <row r="19" spans="1:13" x14ac:dyDescent="0.25">
      <c r="A19" s="14" t="s">
        <v>89</v>
      </c>
      <c r="B19" s="174"/>
      <c r="C19" s="175"/>
      <c r="D19" s="175"/>
      <c r="E19" s="176"/>
      <c r="F19" s="15"/>
      <c r="G19" s="122">
        <v>6000</v>
      </c>
      <c r="H19" s="118"/>
      <c r="I19" s="118"/>
    </row>
    <row r="20" spans="1:13" x14ac:dyDescent="0.25">
      <c r="A20" s="140" t="s">
        <v>120</v>
      </c>
      <c r="B20" s="174"/>
      <c r="C20" s="175"/>
      <c r="D20" s="175"/>
      <c r="E20" s="176"/>
      <c r="F20" s="15">
        <v>0</v>
      </c>
      <c r="G20" s="16"/>
      <c r="H20" s="118"/>
      <c r="I20" s="118"/>
    </row>
    <row r="21" spans="1:13" x14ac:dyDescent="0.25">
      <c r="A21" s="43" t="s">
        <v>79</v>
      </c>
      <c r="B21" s="177"/>
      <c r="C21" s="178"/>
      <c r="D21" s="178"/>
      <c r="E21" s="179"/>
      <c r="F21" s="36"/>
      <c r="G21" s="16">
        <f>+F21</f>
        <v>0</v>
      </c>
    </row>
    <row r="22" spans="1:13" x14ac:dyDescent="0.25">
      <c r="A22" s="83" t="s">
        <v>93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0</v>
      </c>
      <c r="G22" s="2">
        <f>SUM(G16:G21)</f>
        <v>6000</v>
      </c>
    </row>
    <row r="23" spans="1:13" ht="15.75" thickBot="1" x14ac:dyDescent="0.3">
      <c r="A23" s="8"/>
      <c r="B23" s="8"/>
      <c r="C23" s="8"/>
      <c r="D23" s="8"/>
      <c r="E23" s="8"/>
      <c r="F23" s="8"/>
      <c r="G23" s="8"/>
    </row>
    <row r="24" spans="1:13" ht="16.5" thickBot="1" x14ac:dyDescent="0.3">
      <c r="A24" s="82" t="s">
        <v>15</v>
      </c>
      <c r="B24" s="68">
        <f t="shared" ref="B24:G24" si="1">+B7+B13+B22</f>
        <v>0</v>
      </c>
      <c r="C24" s="68">
        <f t="shared" si="1"/>
        <v>3000</v>
      </c>
      <c r="D24" s="68">
        <f t="shared" si="1"/>
        <v>0</v>
      </c>
      <c r="E24" s="68">
        <f t="shared" si="1"/>
        <v>31406.65</v>
      </c>
      <c r="F24" s="68">
        <f t="shared" si="1"/>
        <v>0</v>
      </c>
      <c r="G24" s="68">
        <f t="shared" si="1"/>
        <v>40406.65</v>
      </c>
    </row>
    <row r="25" spans="1:13" x14ac:dyDescent="0.25">
      <c r="A25" s="43"/>
      <c r="B25" s="41"/>
      <c r="C25" s="42"/>
      <c r="D25" s="42"/>
      <c r="E25" s="42">
        <f>+CG!E49</f>
        <v>0</v>
      </c>
      <c r="F25" s="36"/>
      <c r="G25" s="40"/>
    </row>
    <row r="26" spans="1:13" x14ac:dyDescent="0.25">
      <c r="E26" s="40"/>
    </row>
    <row r="28" spans="1:13" x14ac:dyDescent="0.25">
      <c r="E28" s="134"/>
      <c r="F28" s="134"/>
      <c r="G28" s="134"/>
      <c r="H28" s="136"/>
    </row>
    <row r="29" spans="1:13" x14ac:dyDescent="0.25">
      <c r="E29" s="134"/>
      <c r="F29" s="134"/>
      <c r="G29" s="134"/>
    </row>
    <row r="30" spans="1:13" x14ac:dyDescent="0.25">
      <c r="E30" s="134"/>
      <c r="F30" s="134"/>
      <c r="G30" s="134"/>
      <c r="M30" s="40"/>
    </row>
    <row r="31" spans="1:13" x14ac:dyDescent="0.25">
      <c r="G31" s="40"/>
    </row>
  </sheetData>
  <mergeCells count="2">
    <mergeCell ref="A1:G1"/>
    <mergeCell ref="B18:E21"/>
  </mergeCells>
  <pageMargins left="0.21" right="0.16" top="0.48" bottom="0.45" header="0.32" footer="0.31496062992125984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3" workbookViewId="0">
      <selection activeCell="B31" sqref="B31:B37"/>
    </sheetView>
  </sheetViews>
  <sheetFormatPr defaultRowHeight="15" x14ac:dyDescent="0.25"/>
  <cols>
    <col min="1" max="1" width="61" customWidth="1"/>
    <col min="2" max="2" width="17.7109375" customWidth="1"/>
  </cols>
  <sheetData>
    <row r="1" spans="1:2" ht="27" thickBot="1" x14ac:dyDescent="0.45">
      <c r="A1" s="182" t="s">
        <v>65</v>
      </c>
      <c r="B1" s="183"/>
    </row>
    <row r="2" spans="1:2" ht="15.75" thickBot="1" x14ac:dyDescent="0.3">
      <c r="A2" s="8"/>
      <c r="B2" s="7"/>
    </row>
    <row r="3" spans="1:2" ht="15.75" thickBot="1" x14ac:dyDescent="0.3">
      <c r="A3" s="184" t="s">
        <v>41</v>
      </c>
      <c r="B3" s="185"/>
    </row>
    <row r="4" spans="1:2" x14ac:dyDescent="0.25">
      <c r="A4" s="57" t="s">
        <v>20</v>
      </c>
      <c r="B4" s="19"/>
    </row>
    <row r="5" spans="1:2" x14ac:dyDescent="0.25">
      <c r="A5" s="58" t="s">
        <v>21</v>
      </c>
      <c r="B5" s="20"/>
    </row>
    <row r="6" spans="1:2" x14ac:dyDescent="0.25">
      <c r="A6" s="58" t="s">
        <v>22</v>
      </c>
      <c r="B6" s="20"/>
    </row>
    <row r="7" spans="1:2" x14ac:dyDescent="0.25">
      <c r="A7" s="58" t="s">
        <v>23</v>
      </c>
      <c r="B7" s="20"/>
    </row>
    <row r="8" spans="1:2" x14ac:dyDescent="0.25">
      <c r="A8" s="58" t="s">
        <v>24</v>
      </c>
      <c r="B8" s="20"/>
    </row>
    <row r="9" spans="1:2" x14ac:dyDescent="0.25">
      <c r="A9" s="58" t="s">
        <v>25</v>
      </c>
      <c r="B9" s="20"/>
    </row>
    <row r="10" spans="1:2" x14ac:dyDescent="0.25">
      <c r="A10" s="59" t="s">
        <v>44</v>
      </c>
      <c r="B10" s="20"/>
    </row>
    <row r="11" spans="1:2" x14ac:dyDescent="0.25">
      <c r="A11" s="21" t="s">
        <v>10</v>
      </c>
      <c r="B11" s="22">
        <f>SUM(B4:B10)</f>
        <v>0</v>
      </c>
    </row>
    <row r="12" spans="1:2" ht="15.75" thickBot="1" x14ac:dyDescent="0.3">
      <c r="A12" s="23"/>
      <c r="B12" s="7"/>
    </row>
    <row r="13" spans="1:2" ht="15.75" thickBot="1" x14ac:dyDescent="0.3">
      <c r="A13" s="184" t="s">
        <v>42</v>
      </c>
      <c r="B13" s="185"/>
    </row>
    <row r="14" spans="1:2" x14ac:dyDescent="0.25">
      <c r="A14" s="57" t="s">
        <v>26</v>
      </c>
      <c r="B14" s="19"/>
    </row>
    <row r="15" spans="1:2" x14ac:dyDescent="0.25">
      <c r="A15" s="58" t="s">
        <v>27</v>
      </c>
      <c r="B15" s="20"/>
    </row>
    <row r="16" spans="1:2" x14ac:dyDescent="0.25">
      <c r="A16" s="58" t="s">
        <v>28</v>
      </c>
      <c r="B16" s="20"/>
    </row>
    <row r="17" spans="1:2" x14ac:dyDescent="0.25">
      <c r="A17" s="21" t="s">
        <v>10</v>
      </c>
      <c r="B17" s="22">
        <f>SUM(B14:B16)</f>
        <v>0</v>
      </c>
    </row>
    <row r="18" spans="1:2" ht="15.75" thickBot="1" x14ac:dyDescent="0.3">
      <c r="A18" s="24"/>
      <c r="B18" s="7"/>
    </row>
    <row r="19" spans="1:2" ht="15.75" thickBot="1" x14ac:dyDescent="0.3">
      <c r="A19" s="184" t="s">
        <v>43</v>
      </c>
      <c r="B19" s="185"/>
    </row>
    <row r="20" spans="1:2" x14ac:dyDescent="0.25">
      <c r="A20" s="186" t="s">
        <v>29</v>
      </c>
      <c r="B20" s="186"/>
    </row>
    <row r="21" spans="1:2" x14ac:dyDescent="0.25">
      <c r="A21" s="59" t="s">
        <v>30</v>
      </c>
      <c r="B21" s="20"/>
    </row>
    <row r="22" spans="1:2" x14ac:dyDescent="0.25">
      <c r="A22" s="60" t="s">
        <v>31</v>
      </c>
      <c r="B22" s="20"/>
    </row>
    <row r="23" spans="1:2" x14ac:dyDescent="0.25">
      <c r="A23" s="60" t="s">
        <v>32</v>
      </c>
      <c r="B23" s="20"/>
    </row>
    <row r="24" spans="1:2" x14ac:dyDescent="0.25">
      <c r="A24" s="60" t="s">
        <v>33</v>
      </c>
      <c r="B24" s="20"/>
    </row>
    <row r="25" spans="1:2" x14ac:dyDescent="0.25">
      <c r="A25" s="60" t="s">
        <v>34</v>
      </c>
      <c r="B25" s="20"/>
    </row>
    <row r="26" spans="1:2" x14ac:dyDescent="0.25">
      <c r="A26" s="60" t="s">
        <v>37</v>
      </c>
      <c r="B26" s="20"/>
    </row>
    <row r="27" spans="1:2" x14ac:dyDescent="0.25">
      <c r="A27" s="60" t="s">
        <v>35</v>
      </c>
      <c r="B27" s="20"/>
    </row>
    <row r="28" spans="1:2" x14ac:dyDescent="0.25">
      <c r="A28" s="60" t="s">
        <v>35</v>
      </c>
      <c r="B28" s="20"/>
    </row>
    <row r="29" spans="1:2" x14ac:dyDescent="0.25">
      <c r="A29" s="61" t="s">
        <v>36</v>
      </c>
      <c r="B29" s="25">
        <f>SUM(B21:B28)</f>
        <v>0</v>
      </c>
    </row>
    <row r="30" spans="1:2" x14ac:dyDescent="0.25">
      <c r="A30" s="180" t="s">
        <v>64</v>
      </c>
      <c r="B30" s="181"/>
    </row>
    <row r="31" spans="1:2" x14ac:dyDescent="0.25">
      <c r="A31" s="58" t="s">
        <v>30</v>
      </c>
      <c r="B31" s="20"/>
    </row>
    <row r="32" spans="1:2" x14ac:dyDescent="0.25">
      <c r="A32" s="62" t="s">
        <v>31</v>
      </c>
      <c r="B32" s="20"/>
    </row>
    <row r="33" spans="1:2" x14ac:dyDescent="0.25">
      <c r="A33" s="62" t="s">
        <v>32</v>
      </c>
      <c r="B33" s="20"/>
    </row>
    <row r="34" spans="1:2" x14ac:dyDescent="0.25">
      <c r="A34" s="62" t="s">
        <v>33</v>
      </c>
      <c r="B34" s="20"/>
    </row>
    <row r="35" spans="1:2" x14ac:dyDescent="0.25">
      <c r="A35" s="62" t="s">
        <v>34</v>
      </c>
      <c r="B35" s="20"/>
    </row>
    <row r="36" spans="1:2" x14ac:dyDescent="0.25">
      <c r="A36" s="62" t="s">
        <v>37</v>
      </c>
      <c r="B36" s="20"/>
    </row>
    <row r="37" spans="1:2" x14ac:dyDescent="0.25">
      <c r="A37" s="62" t="s">
        <v>35</v>
      </c>
      <c r="B37" s="20"/>
    </row>
    <row r="38" spans="1:2" x14ac:dyDescent="0.25">
      <c r="A38" s="62" t="s">
        <v>35</v>
      </c>
      <c r="B38" s="20"/>
    </row>
    <row r="39" spans="1:2" x14ac:dyDescent="0.25">
      <c r="A39" s="61" t="s">
        <v>38</v>
      </c>
      <c r="B39" s="25">
        <f>SUM(B31:B38)</f>
        <v>0</v>
      </c>
    </row>
    <row r="40" spans="1:2" x14ac:dyDescent="0.25">
      <c r="A40" s="26"/>
      <c r="B40" s="27"/>
    </row>
    <row r="41" spans="1:2" x14ac:dyDescent="0.25">
      <c r="A41" s="63" t="s">
        <v>39</v>
      </c>
      <c r="B41" s="25">
        <f>+B29+B39</f>
        <v>0</v>
      </c>
    </row>
    <row r="42" spans="1:2" x14ac:dyDescent="0.25">
      <c r="A42" s="26" t="s">
        <v>40</v>
      </c>
      <c r="B42" s="28">
        <v>0.04</v>
      </c>
    </row>
    <row r="43" spans="1:2" x14ac:dyDescent="0.25">
      <c r="A43" s="64" t="s">
        <v>45</v>
      </c>
      <c r="B43" s="22">
        <f>+B41*B42</f>
        <v>0</v>
      </c>
    </row>
    <row r="44" spans="1:2" x14ac:dyDescent="0.25">
      <c r="A44" s="29"/>
      <c r="B44" s="30"/>
    </row>
    <row r="45" spans="1:2" x14ac:dyDescent="0.25">
      <c r="A45" s="63" t="s">
        <v>80</v>
      </c>
      <c r="B45" s="22">
        <f>+B11+B17+B43</f>
        <v>0</v>
      </c>
    </row>
    <row r="46" spans="1:2" x14ac:dyDescent="0.25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B1" workbookViewId="0">
      <selection activeCell="F1" sqref="F1:V1048576"/>
    </sheetView>
  </sheetViews>
  <sheetFormatPr defaultRowHeight="15" x14ac:dyDescent="0.25"/>
  <cols>
    <col min="1" max="1" width="42.28515625" customWidth="1"/>
    <col min="2" max="2" width="16.85546875" customWidth="1"/>
    <col min="3" max="3" width="17.28515625" customWidth="1"/>
    <col min="5" max="5" width="12" bestFit="1" customWidth="1"/>
    <col min="6" max="6" width="16.7109375" customWidth="1"/>
    <col min="8" max="8" width="35.42578125" bestFit="1" customWidth="1"/>
    <col min="9" max="9" width="11" style="155" bestFit="1" customWidth="1"/>
    <col min="10" max="10" width="12" style="155" bestFit="1" customWidth="1"/>
    <col min="11" max="11" width="12" bestFit="1" customWidth="1"/>
    <col min="14" max="14" width="4.140625" bestFit="1" customWidth="1"/>
    <col min="15" max="15" width="11" bestFit="1" customWidth="1"/>
    <col min="16" max="17" width="12" bestFit="1" customWidth="1"/>
    <col min="18" max="19" width="11" bestFit="1" customWidth="1"/>
    <col min="20" max="20" width="9.42578125" bestFit="1" customWidth="1"/>
  </cols>
  <sheetData>
    <row r="1" spans="1:20" ht="19.5" thickBot="1" x14ac:dyDescent="0.35">
      <c r="A1" s="102" t="s">
        <v>104</v>
      </c>
      <c r="B1" s="102"/>
      <c r="C1" s="102" t="s">
        <v>85</v>
      </c>
      <c r="H1" s="145"/>
      <c r="K1" s="145"/>
      <c r="L1" s="145"/>
    </row>
    <row r="2" spans="1:20" x14ac:dyDescent="0.25">
      <c r="A2" t="s">
        <v>105</v>
      </c>
      <c r="C2" s="12">
        <v>200</v>
      </c>
      <c r="H2" s="146"/>
      <c r="K2" s="146"/>
      <c r="L2" s="145"/>
      <c r="M2" s="147"/>
      <c r="N2" s="157"/>
      <c r="O2" s="157"/>
      <c r="P2" s="157"/>
      <c r="Q2" s="157"/>
      <c r="R2" s="157"/>
    </row>
    <row r="3" spans="1:20" x14ac:dyDescent="0.25">
      <c r="A3" t="s">
        <v>106</v>
      </c>
      <c r="C3" s="15">
        <v>1000</v>
      </c>
      <c r="H3" s="146"/>
      <c r="K3" s="146"/>
      <c r="L3" s="145"/>
      <c r="M3" s="150"/>
      <c r="N3" s="157"/>
      <c r="O3" s="157"/>
      <c r="P3" s="158"/>
      <c r="Q3" s="158"/>
      <c r="R3" s="157"/>
    </row>
    <row r="4" spans="1:20" x14ac:dyDescent="0.25">
      <c r="A4" s="54" t="s">
        <v>10</v>
      </c>
      <c r="C4" s="6">
        <f>SUM(C2:C3)</f>
        <v>1200</v>
      </c>
      <c r="H4" s="146"/>
      <c r="K4" s="146"/>
      <c r="L4" s="145"/>
      <c r="M4" s="147"/>
      <c r="N4" s="157"/>
      <c r="O4" s="157"/>
      <c r="P4" s="157"/>
      <c r="Q4" s="157"/>
      <c r="R4" s="157"/>
      <c r="S4" s="149"/>
      <c r="T4" s="149"/>
    </row>
    <row r="5" spans="1:20" ht="15.75" thickBot="1" x14ac:dyDescent="0.3">
      <c r="H5" s="146"/>
      <c r="K5" s="146"/>
      <c r="L5" s="145"/>
      <c r="M5" s="147"/>
      <c r="N5" s="157"/>
      <c r="O5" s="157"/>
      <c r="P5" s="157"/>
      <c r="Q5" s="157"/>
      <c r="R5" s="157"/>
    </row>
    <row r="6" spans="1:20" ht="19.5" thickBot="1" x14ac:dyDescent="0.35">
      <c r="A6" s="102" t="s">
        <v>109</v>
      </c>
      <c r="B6" s="103" t="s">
        <v>84</v>
      </c>
      <c r="C6" s="102" t="s">
        <v>85</v>
      </c>
      <c r="H6" s="146"/>
      <c r="K6" s="146"/>
      <c r="L6" s="145"/>
      <c r="M6" s="147"/>
      <c r="N6" s="157"/>
      <c r="O6" s="157"/>
      <c r="P6" s="157"/>
      <c r="Q6" s="157"/>
      <c r="R6" s="157"/>
    </row>
    <row r="7" spans="1:20" x14ac:dyDescent="0.25">
      <c r="A7" s="133" t="s">
        <v>113</v>
      </c>
      <c r="B7" s="65"/>
      <c r="C7" s="12">
        <v>1200</v>
      </c>
      <c r="H7" s="146"/>
      <c r="K7" s="146"/>
      <c r="L7" s="145"/>
      <c r="M7" s="147"/>
      <c r="N7" s="157"/>
      <c r="O7" s="157"/>
      <c r="P7" s="157"/>
      <c r="Q7" s="157"/>
      <c r="R7" s="157"/>
    </row>
    <row r="8" spans="1:20" x14ac:dyDescent="0.25">
      <c r="A8" s="133" t="s">
        <v>115</v>
      </c>
      <c r="B8" s="130">
        <v>1250.05</v>
      </c>
      <c r="C8" s="130">
        <v>1887.03</v>
      </c>
      <c r="H8" s="146"/>
      <c r="K8" s="146"/>
      <c r="L8" s="145"/>
      <c r="M8" s="150"/>
      <c r="N8" s="157"/>
      <c r="O8" s="157"/>
      <c r="P8" s="157"/>
      <c r="Q8" s="157"/>
      <c r="R8" s="157"/>
    </row>
    <row r="9" spans="1:20" s="127" customFormat="1" x14ac:dyDescent="0.25">
      <c r="A9" s="123" t="s">
        <v>83</v>
      </c>
      <c r="B9" s="124">
        <v>81.55</v>
      </c>
      <c r="C9" s="121">
        <v>138.51</v>
      </c>
      <c r="E9" s="128"/>
      <c r="H9" s="146"/>
      <c r="I9" s="155"/>
      <c r="J9" s="155"/>
      <c r="K9" s="146"/>
      <c r="L9" s="145"/>
      <c r="M9" s="147"/>
      <c r="N9" s="157"/>
      <c r="O9" s="157"/>
      <c r="P9" s="157"/>
      <c r="Q9" s="158"/>
      <c r="R9" s="157"/>
      <c r="S9" s="128"/>
      <c r="T9" s="128"/>
    </row>
    <row r="10" spans="1:20" s="118" customFormat="1" x14ac:dyDescent="0.25">
      <c r="A10" s="123" t="s">
        <v>118</v>
      </c>
      <c r="B10" s="124"/>
      <c r="C10" s="121">
        <v>397.44</v>
      </c>
      <c r="F10" s="136"/>
      <c r="G10" s="136"/>
      <c r="H10" s="146"/>
      <c r="I10" s="155"/>
      <c r="J10" s="155"/>
      <c r="K10" s="146"/>
      <c r="L10" s="145"/>
      <c r="M10" s="147"/>
      <c r="N10" s="157"/>
      <c r="O10" s="157"/>
      <c r="P10" s="157"/>
      <c r="Q10" s="157"/>
      <c r="R10" s="157"/>
    </row>
    <row r="11" spans="1:20" s="127" customFormat="1" x14ac:dyDescent="0.25">
      <c r="A11" s="138" t="s">
        <v>116</v>
      </c>
      <c r="B11" s="139"/>
      <c r="C11" s="131"/>
      <c r="H11" s="146"/>
      <c r="I11" s="155"/>
      <c r="J11" s="155"/>
      <c r="K11" s="146"/>
      <c r="L11" s="145"/>
      <c r="M11" s="147"/>
      <c r="N11" s="157"/>
      <c r="O11" s="157"/>
      <c r="P11" s="157"/>
      <c r="Q11" s="157"/>
      <c r="R11" s="157"/>
    </row>
    <row r="12" spans="1:20" s="118" customFormat="1" x14ac:dyDescent="0.25">
      <c r="A12" s="123" t="s">
        <v>112</v>
      </c>
      <c r="B12" s="124">
        <v>74.099999999999994</v>
      </c>
      <c r="C12" s="121">
        <v>94.62</v>
      </c>
      <c r="F12" s="136"/>
      <c r="G12" s="136"/>
      <c r="H12" s="146"/>
      <c r="I12" s="155"/>
      <c r="J12" s="155"/>
      <c r="K12" s="146"/>
      <c r="L12" s="145"/>
      <c r="M12" s="147"/>
      <c r="N12" s="157"/>
      <c r="O12" s="157"/>
      <c r="P12" s="157"/>
      <c r="Q12" s="157"/>
      <c r="R12" s="157"/>
    </row>
    <row r="13" spans="1:20" s="127" customFormat="1" x14ac:dyDescent="0.25">
      <c r="A13" s="138" t="s">
        <v>116</v>
      </c>
      <c r="B13" s="139"/>
      <c r="C13" s="131"/>
      <c r="H13" s="146"/>
      <c r="I13" s="155"/>
      <c r="J13" s="155"/>
      <c r="K13" s="146"/>
      <c r="L13" s="145"/>
      <c r="M13" s="147"/>
      <c r="N13" s="157"/>
      <c r="O13" s="157"/>
      <c r="P13" s="157"/>
      <c r="Q13" s="157"/>
      <c r="R13" s="157"/>
    </row>
    <row r="14" spans="1:20" x14ac:dyDescent="0.25">
      <c r="A14" s="54" t="s">
        <v>10</v>
      </c>
      <c r="B14" s="108">
        <f>SUM(B7:B13)</f>
        <v>1405.6999999999998</v>
      </c>
      <c r="C14" s="6">
        <f>SUM(C7:C13)</f>
        <v>3717.6</v>
      </c>
      <c r="E14" s="40"/>
      <c r="F14" s="136"/>
      <c r="G14" s="136"/>
      <c r="H14" s="146"/>
      <c r="K14" s="146"/>
      <c r="L14" s="145"/>
      <c r="M14" s="147"/>
      <c r="N14" s="157"/>
      <c r="O14" s="157"/>
      <c r="P14" s="158"/>
      <c r="Q14" s="158"/>
      <c r="R14" s="157"/>
    </row>
    <row r="15" spans="1:20" x14ac:dyDescent="0.25">
      <c r="A15" s="107"/>
      <c r="B15" s="109"/>
      <c r="C15" s="35"/>
      <c r="H15" s="145"/>
      <c r="K15" s="145"/>
      <c r="L15" s="145"/>
      <c r="M15" s="147"/>
      <c r="N15" s="147"/>
      <c r="O15" s="147"/>
      <c r="P15" s="147"/>
    </row>
    <row r="16" spans="1:20" ht="15.75" thickBot="1" x14ac:dyDescent="0.3">
      <c r="E16" s="40"/>
      <c r="I16" s="156"/>
      <c r="J16" s="156"/>
      <c r="K16" s="154"/>
      <c r="L16" s="145"/>
      <c r="M16" s="147"/>
      <c r="N16" s="147"/>
      <c r="O16" s="148"/>
      <c r="P16" s="148"/>
      <c r="Q16" s="149"/>
      <c r="R16" s="149"/>
    </row>
    <row r="17" spans="1:20" ht="19.5" thickBot="1" x14ac:dyDescent="0.35">
      <c r="A17" s="102" t="s">
        <v>101</v>
      </c>
      <c r="B17" s="103" t="s">
        <v>84</v>
      </c>
      <c r="C17" s="102" t="s">
        <v>85</v>
      </c>
      <c r="I17" s="156"/>
      <c r="J17" s="156"/>
      <c r="K17" s="154"/>
      <c r="L17" s="145"/>
      <c r="M17" s="147"/>
      <c r="N17" s="147"/>
      <c r="O17" s="148"/>
      <c r="P17" s="148"/>
      <c r="Q17" s="149"/>
      <c r="R17" s="149"/>
      <c r="S17" s="149"/>
      <c r="T17" s="149"/>
    </row>
    <row r="18" spans="1:20" x14ac:dyDescent="0.25">
      <c r="A18" s="52" t="s">
        <v>102</v>
      </c>
      <c r="B18" s="66"/>
      <c r="C18" s="15"/>
      <c r="E18" s="149"/>
      <c r="I18" s="156"/>
      <c r="J18" s="156"/>
      <c r="K18" s="154"/>
      <c r="L18" s="145"/>
      <c r="M18" s="147"/>
    </row>
    <row r="19" spans="1:20" x14ac:dyDescent="0.25">
      <c r="A19" s="53" t="s">
        <v>103</v>
      </c>
      <c r="B19" s="66"/>
      <c r="C19" s="15"/>
      <c r="E19" s="149"/>
      <c r="F19" s="143"/>
      <c r="G19" s="143"/>
      <c r="H19" s="127"/>
      <c r="I19" s="129"/>
      <c r="J19" s="129"/>
      <c r="K19" s="127"/>
      <c r="L19" s="127"/>
    </row>
    <row r="20" spans="1:20" x14ac:dyDescent="0.25">
      <c r="A20" s="53" t="s">
        <v>119</v>
      </c>
      <c r="B20" s="66">
        <v>1735.08</v>
      </c>
      <c r="C20" s="15">
        <v>2826.61</v>
      </c>
      <c r="E20" s="144"/>
      <c r="F20" s="143"/>
      <c r="G20" s="143"/>
      <c r="H20" s="146"/>
      <c r="K20" s="146"/>
      <c r="L20" s="146"/>
    </row>
    <row r="21" spans="1:20" x14ac:dyDescent="0.25">
      <c r="A21" s="53" t="s">
        <v>117</v>
      </c>
      <c r="B21" s="66">
        <v>6280.11</v>
      </c>
      <c r="C21" s="15">
        <v>10695.52</v>
      </c>
      <c r="F21" s="143"/>
      <c r="G21" s="143"/>
      <c r="H21" s="147"/>
      <c r="K21" s="147"/>
      <c r="L21" s="147"/>
      <c r="M21" s="146"/>
    </row>
    <row r="22" spans="1:20" x14ac:dyDescent="0.25">
      <c r="A22" s="54" t="s">
        <v>10</v>
      </c>
      <c r="B22" s="108">
        <f>SUM(B18:B21)</f>
        <v>8015.19</v>
      </c>
      <c r="C22" s="6">
        <f>SUM(C18:C21)</f>
        <v>13522.130000000001</v>
      </c>
      <c r="F22" s="143"/>
      <c r="G22" s="143"/>
      <c r="H22" s="150"/>
      <c r="I22" s="129"/>
      <c r="J22" s="129"/>
      <c r="K22" s="150"/>
      <c r="L22" s="150"/>
      <c r="M22" s="146"/>
    </row>
    <row r="23" spans="1:20" x14ac:dyDescent="0.25">
      <c r="F23" s="143"/>
      <c r="G23" s="143"/>
      <c r="H23" s="147"/>
      <c r="K23" s="147"/>
      <c r="L23" s="147"/>
      <c r="M23" s="146"/>
    </row>
    <row r="24" spans="1:20" x14ac:dyDescent="0.25">
      <c r="F24" s="143"/>
      <c r="G24" s="143"/>
      <c r="H24" s="147"/>
      <c r="K24" s="147"/>
      <c r="L24" s="147"/>
      <c r="M24" s="146"/>
    </row>
    <row r="25" spans="1:20" x14ac:dyDescent="0.25">
      <c r="H25" s="147"/>
      <c r="K25" s="147"/>
      <c r="L25" s="147"/>
      <c r="M25" s="146"/>
    </row>
    <row r="26" spans="1:20" x14ac:dyDescent="0.25">
      <c r="H26" s="147"/>
      <c r="K26" s="147"/>
      <c r="L26" s="147"/>
      <c r="M26" s="146"/>
    </row>
    <row r="27" spans="1:20" x14ac:dyDescent="0.25">
      <c r="H27" s="150"/>
      <c r="I27" s="129"/>
      <c r="J27" s="129"/>
      <c r="K27" s="150"/>
      <c r="L27" s="150"/>
      <c r="M27" s="146"/>
    </row>
    <row r="28" spans="1:20" x14ac:dyDescent="0.25">
      <c r="H28" s="147"/>
      <c r="K28" s="147"/>
      <c r="L28" s="147"/>
      <c r="M28" s="146"/>
    </row>
    <row r="29" spans="1:20" x14ac:dyDescent="0.25">
      <c r="H29" s="147"/>
      <c r="K29" s="147"/>
      <c r="L29" s="147"/>
      <c r="M29" s="146"/>
    </row>
    <row r="30" spans="1:20" x14ac:dyDescent="0.25">
      <c r="H30" s="147"/>
      <c r="K30" s="147"/>
      <c r="L30" s="147"/>
      <c r="M30" s="146"/>
    </row>
    <row r="31" spans="1:20" x14ac:dyDescent="0.25">
      <c r="H31" s="147"/>
      <c r="K31" s="147"/>
      <c r="L31" s="147"/>
      <c r="M31" s="146"/>
    </row>
    <row r="32" spans="1:20" x14ac:dyDescent="0.25">
      <c r="H32" s="147"/>
      <c r="K32" s="147"/>
      <c r="L32" s="147"/>
      <c r="M32" s="146"/>
    </row>
    <row r="33" spans="8:13" x14ac:dyDescent="0.25">
      <c r="H33" s="147"/>
      <c r="K33" s="147"/>
      <c r="L33" s="147"/>
      <c r="M33" s="146"/>
    </row>
    <row r="34" spans="8:13" x14ac:dyDescent="0.25">
      <c r="H34" s="147"/>
      <c r="M34" s="146"/>
    </row>
    <row r="35" spans="8:13" x14ac:dyDescent="0.25">
      <c r="M35" s="146"/>
    </row>
    <row r="36" spans="8:13" x14ac:dyDescent="0.25">
      <c r="H36" s="1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45" sqref="C45"/>
    </sheetView>
  </sheetViews>
  <sheetFormatPr defaultRowHeight="15" x14ac:dyDescent="0.25"/>
  <cols>
    <col min="1" max="1" width="46.42578125" customWidth="1"/>
    <col min="2" max="2" width="17.42578125" customWidth="1"/>
    <col min="3" max="3" width="18.28515625" customWidth="1"/>
    <col min="4" max="4" width="13.140625" bestFit="1" customWidth="1"/>
    <col min="7" max="7" width="19.85546875" customWidth="1"/>
    <col min="8" max="8" width="18.42578125" customWidth="1"/>
  </cols>
  <sheetData>
    <row r="1" spans="1:3" ht="21.75" thickBot="1" x14ac:dyDescent="0.4">
      <c r="A1" s="187" t="s">
        <v>49</v>
      </c>
      <c r="B1" s="191"/>
      <c r="C1" s="8"/>
    </row>
    <row r="2" spans="1:3" x14ac:dyDescent="0.25">
      <c r="A2" s="11" t="s">
        <v>61</v>
      </c>
      <c r="B2" s="12">
        <f>+CG!L47-CG!E49</f>
        <v>85673.290000000008</v>
      </c>
      <c r="C2" s="8"/>
    </row>
    <row r="3" spans="1:3" x14ac:dyDescent="0.25">
      <c r="A3" s="14" t="s">
        <v>62</v>
      </c>
      <c r="B3" s="15">
        <f>+CC!G24+CG!E49</f>
        <v>40406.65</v>
      </c>
      <c r="C3" s="8"/>
    </row>
    <row r="4" spans="1:3" x14ac:dyDescent="0.25">
      <c r="A4" s="14" t="s">
        <v>56</v>
      </c>
      <c r="B4" s="15">
        <f>+CK!B45</f>
        <v>0</v>
      </c>
      <c r="C4" s="8"/>
    </row>
    <row r="5" spans="1:3" x14ac:dyDescent="0.25">
      <c r="A5" s="51" t="s">
        <v>88</v>
      </c>
      <c r="B5" s="15">
        <f>+Riduzioni!B14++Riduzioni!C14</f>
        <v>5123.2999999999993</v>
      </c>
      <c r="C5" s="8"/>
    </row>
    <row r="6" spans="1:3" x14ac:dyDescent="0.25">
      <c r="A6" s="51" t="s">
        <v>101</v>
      </c>
      <c r="B6" s="15">
        <f>+Riduzioni!B22+Riduzioni!C22</f>
        <v>21537.32</v>
      </c>
      <c r="C6" s="8"/>
    </row>
    <row r="7" spans="1:3" x14ac:dyDescent="0.25">
      <c r="A7" s="51" t="s">
        <v>107</v>
      </c>
      <c r="B7" s="15">
        <f>-B6</f>
        <v>-21537.32</v>
      </c>
      <c r="C7" s="8"/>
    </row>
    <row r="8" spans="1:3" x14ac:dyDescent="0.25">
      <c r="A8" s="5" t="s">
        <v>94</v>
      </c>
      <c r="B8" s="6">
        <f>SUM(B2:B7)</f>
        <v>131203.24</v>
      </c>
      <c r="C8" s="8"/>
    </row>
    <row r="9" spans="1:3" ht="15.75" thickBot="1" x14ac:dyDescent="0.3">
      <c r="A9" s="33"/>
      <c r="B9" s="35"/>
      <c r="C9" s="8"/>
    </row>
    <row r="10" spans="1:3" ht="15.75" thickBot="1" x14ac:dyDescent="0.3">
      <c r="A10" s="110" t="s">
        <v>108</v>
      </c>
      <c r="B10" s="111">
        <f>+Riduzioni!C4</f>
        <v>1200</v>
      </c>
      <c r="C10" s="8"/>
    </row>
    <row r="11" spans="1:3" x14ac:dyDescent="0.25">
      <c r="A11" s="8"/>
      <c r="B11" s="8"/>
      <c r="C11" s="8"/>
    </row>
    <row r="12" spans="1:3" ht="15.75" thickBot="1" x14ac:dyDescent="0.3">
      <c r="A12" s="8"/>
      <c r="B12" s="8"/>
      <c r="C12" s="8"/>
    </row>
    <row r="13" spans="1:3" ht="21.75" thickBot="1" x14ac:dyDescent="0.4">
      <c r="A13" s="187" t="s">
        <v>46</v>
      </c>
      <c r="B13" s="188"/>
      <c r="C13" s="8"/>
    </row>
    <row r="14" spans="1:3" x14ac:dyDescent="0.25">
      <c r="A14" s="8"/>
      <c r="B14" s="8"/>
      <c r="C14" s="8"/>
    </row>
    <row r="15" spans="1:3" ht="15.75" thickBot="1" x14ac:dyDescent="0.3">
      <c r="A15" s="8"/>
      <c r="B15" s="8"/>
      <c r="C15" s="8"/>
    </row>
    <row r="16" spans="1:3" ht="15.75" thickBot="1" x14ac:dyDescent="0.3">
      <c r="A16" s="189" t="s">
        <v>50</v>
      </c>
      <c r="B16" s="190"/>
      <c r="C16" s="8"/>
    </row>
    <row r="17" spans="1:4" x14ac:dyDescent="0.25">
      <c r="A17" s="11" t="s">
        <v>81</v>
      </c>
      <c r="B17" s="12">
        <f>+CG!L7</f>
        <v>20966.409999999996</v>
      </c>
      <c r="C17" s="8"/>
    </row>
    <row r="18" spans="1:4" x14ac:dyDescent="0.25">
      <c r="A18" s="14" t="s">
        <v>63</v>
      </c>
      <c r="B18" s="15">
        <f>+CG!L8</f>
        <v>11484</v>
      </c>
      <c r="C18" s="8"/>
    </row>
    <row r="19" spans="1:4" x14ac:dyDescent="0.25">
      <c r="A19" s="14" t="s">
        <v>51</v>
      </c>
      <c r="B19" s="15">
        <f>+CG!L22</f>
        <v>48422.880000000005</v>
      </c>
      <c r="C19" s="8"/>
    </row>
    <row r="20" spans="1:4" x14ac:dyDescent="0.25">
      <c r="A20" s="14" t="s">
        <v>52</v>
      </c>
      <c r="B20" s="15">
        <f>+CG!L45</f>
        <v>0</v>
      </c>
      <c r="C20" s="8"/>
    </row>
    <row r="21" spans="1:4" x14ac:dyDescent="0.25">
      <c r="A21" s="14" t="s">
        <v>86</v>
      </c>
      <c r="B21" s="15">
        <f>+Riduzioni!C14</f>
        <v>3717.6</v>
      </c>
      <c r="C21" s="8"/>
    </row>
    <row r="22" spans="1:4" x14ac:dyDescent="0.25">
      <c r="A22" s="87" t="s">
        <v>10</v>
      </c>
      <c r="B22" s="88">
        <f>SUM(B17:B21)</f>
        <v>84590.890000000014</v>
      </c>
      <c r="C22" s="8"/>
    </row>
    <row r="23" spans="1:4" ht="15.75" thickBot="1" x14ac:dyDescent="0.3">
      <c r="B23" s="8"/>
      <c r="C23" s="8"/>
    </row>
    <row r="24" spans="1:4" ht="15.75" thickBot="1" x14ac:dyDescent="0.3">
      <c r="A24" s="189" t="s">
        <v>47</v>
      </c>
      <c r="B24" s="190"/>
      <c r="C24" s="8"/>
    </row>
    <row r="25" spans="1:4" x14ac:dyDescent="0.25">
      <c r="A25" s="11" t="s">
        <v>78</v>
      </c>
      <c r="B25" s="12">
        <f>+CG!L6</f>
        <v>4800</v>
      </c>
      <c r="C25" s="8"/>
    </row>
    <row r="26" spans="1:4" x14ac:dyDescent="0.25">
      <c r="A26" s="14" t="s">
        <v>76</v>
      </c>
      <c r="B26" s="15">
        <f>+CC!G7</f>
        <v>3000</v>
      </c>
      <c r="C26" s="8"/>
    </row>
    <row r="27" spans="1:4" x14ac:dyDescent="0.25">
      <c r="A27" s="14" t="s">
        <v>53</v>
      </c>
      <c r="B27" s="15">
        <f>+CC!G13</f>
        <v>31406.65</v>
      </c>
      <c r="C27" s="8"/>
    </row>
    <row r="28" spans="1:4" x14ac:dyDescent="0.25">
      <c r="A28" s="14" t="s">
        <v>54</v>
      </c>
      <c r="B28" s="15">
        <f>+CC!G22</f>
        <v>6000</v>
      </c>
      <c r="C28" s="8"/>
    </row>
    <row r="29" spans="1:4" x14ac:dyDescent="0.25">
      <c r="A29" s="14" t="s">
        <v>55</v>
      </c>
      <c r="B29" s="15">
        <f>+CG!L9</f>
        <v>0</v>
      </c>
    </row>
    <row r="30" spans="1:4" x14ac:dyDescent="0.25">
      <c r="A30" s="85" t="s">
        <v>90</v>
      </c>
      <c r="B30" s="86">
        <f>+Riduzioni!B14</f>
        <v>1405.6999999999998</v>
      </c>
    </row>
    <row r="31" spans="1:4" x14ac:dyDescent="0.25">
      <c r="A31" s="87" t="s">
        <v>110</v>
      </c>
      <c r="B31" s="6">
        <f>SUM(B25:B30)</f>
        <v>46612.35</v>
      </c>
      <c r="D31" s="112"/>
    </row>
    <row r="32" spans="1:4" x14ac:dyDescent="0.25">
      <c r="A32" s="14" t="s">
        <v>56</v>
      </c>
      <c r="B32" s="40">
        <f>+CK!B45</f>
        <v>0</v>
      </c>
    </row>
    <row r="33" spans="1:4" x14ac:dyDescent="0.25">
      <c r="A33" s="87" t="s">
        <v>48</v>
      </c>
      <c r="B33" s="88">
        <f>+B31+B32</f>
        <v>46612.35</v>
      </c>
    </row>
    <row r="34" spans="1:4" x14ac:dyDescent="0.25">
      <c r="B34" s="55"/>
    </row>
    <row r="35" spans="1:4" x14ac:dyDescent="0.25">
      <c r="A35" t="s">
        <v>67</v>
      </c>
      <c r="B35" s="40">
        <f>+B22+B33</f>
        <v>131203.24000000002</v>
      </c>
      <c r="C35" s="40"/>
      <c r="D35" s="151"/>
    </row>
    <row r="36" spans="1:4" x14ac:dyDescent="0.25">
      <c r="B36" s="55"/>
      <c r="C36" s="40"/>
      <c r="D36" s="152"/>
    </row>
    <row r="37" spans="1:4" x14ac:dyDescent="0.25">
      <c r="D37" s="151"/>
    </row>
    <row r="38" spans="1:4" x14ac:dyDescent="0.25">
      <c r="B38" s="40"/>
      <c r="C38" s="141"/>
      <c r="D38" s="153"/>
    </row>
    <row r="39" spans="1:4" x14ac:dyDescent="0.25">
      <c r="D39" s="151"/>
    </row>
    <row r="40" spans="1:4" x14ac:dyDescent="0.25">
      <c r="D40" s="153"/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PC1</cp:lastModifiedBy>
  <cp:lastPrinted>2018-05-09T16:28:13Z</cp:lastPrinted>
  <dcterms:created xsi:type="dcterms:W3CDTF">2012-07-15T13:54:16Z</dcterms:created>
  <dcterms:modified xsi:type="dcterms:W3CDTF">2018-05-09T16:28:19Z</dcterms:modified>
</cp:coreProperties>
</file>