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600"/>
  </bookViews>
  <sheets>
    <sheet name="Table 1" sheetId="1" r:id="rId1"/>
    <sheet name="Table 2" sheetId="2" r:id="rId2"/>
  </sheets>
  <definedNames>
    <definedName name="_xlnm.Print_Titles" localSheetId="0">'Table 1'!$1:$5</definedName>
  </definedNames>
  <calcPr calcId="114210" fullCalcOnLoad="1"/>
</workbook>
</file>

<file path=xl/calcChain.xml><?xml version="1.0" encoding="utf-8"?>
<calcChain xmlns="http://schemas.openxmlformats.org/spreadsheetml/2006/main">
  <c r="A3" i="2"/>
  <c r="F41"/>
  <c r="D41"/>
  <c r="C41"/>
  <c r="F40"/>
  <c r="E40"/>
  <c r="D40"/>
  <c r="C40"/>
  <c r="F39"/>
  <c r="E39"/>
  <c r="D39"/>
  <c r="C39"/>
  <c r="F38"/>
  <c r="E38"/>
  <c r="D38"/>
  <c r="F37"/>
  <c r="D37"/>
  <c r="C37"/>
  <c r="F36"/>
  <c r="E36"/>
  <c r="D36"/>
  <c r="C36"/>
  <c r="F35"/>
  <c r="E35"/>
  <c r="D35"/>
  <c r="C35"/>
  <c r="F34"/>
  <c r="E34"/>
  <c r="D34"/>
  <c r="C34"/>
  <c r="E41"/>
  <c r="E37"/>
  <c r="C38"/>
  <c r="F12"/>
  <c r="F13"/>
  <c r="F14"/>
  <c r="E14"/>
  <c r="F15"/>
  <c r="E15"/>
  <c r="F16"/>
  <c r="E16"/>
  <c r="F17"/>
  <c r="E17"/>
  <c r="F18"/>
  <c r="E18"/>
  <c r="F19"/>
  <c r="E19"/>
  <c r="F20"/>
  <c r="E20"/>
  <c r="F23"/>
  <c r="E23"/>
  <c r="F24"/>
  <c r="E24"/>
  <c r="D28"/>
  <c r="C28"/>
  <c r="D23"/>
  <c r="C23"/>
  <c r="D27"/>
  <c r="C27"/>
  <c r="C24"/>
  <c r="D20"/>
  <c r="C20"/>
  <c r="D19"/>
  <c r="C19"/>
  <c r="D18"/>
  <c r="C18"/>
  <c r="D17"/>
  <c r="C17"/>
  <c r="D16"/>
  <c r="C16"/>
  <c r="D15"/>
  <c r="C15"/>
  <c r="D12"/>
  <c r="D13"/>
  <c r="E12"/>
  <c r="C13"/>
  <c r="D14"/>
  <c r="C14"/>
  <c r="C12"/>
  <c r="E13"/>
  <c r="C63" i="1"/>
  <c r="C62"/>
  <c r="C60"/>
  <c r="C59"/>
  <c r="C54"/>
  <c r="B26"/>
  <c r="C26"/>
  <c r="B27"/>
  <c r="C27"/>
  <c r="B28"/>
  <c r="C28"/>
  <c r="B22"/>
  <c r="C22"/>
  <c r="B23"/>
  <c r="C23"/>
  <c r="B24"/>
  <c r="C24"/>
  <c r="B21"/>
  <c r="C21"/>
  <c r="C18"/>
  <c r="C20"/>
  <c r="C19"/>
  <c r="B17"/>
  <c r="C17"/>
  <c r="C56"/>
  <c r="C38"/>
  <c r="C39"/>
  <c r="C40"/>
  <c r="C41"/>
  <c r="C42"/>
  <c r="C43"/>
  <c r="C44"/>
  <c r="C45"/>
  <c r="C46"/>
  <c r="C47"/>
  <c r="C48"/>
  <c r="C49"/>
  <c r="C50"/>
  <c r="C51"/>
  <c r="C52"/>
  <c r="C37"/>
  <c r="C34"/>
  <c r="C33"/>
  <c r="C14"/>
  <c r="C15"/>
  <c r="C16"/>
  <c r="C29"/>
  <c r="C30"/>
  <c r="C13"/>
  <c r="B25"/>
  <c r="C25"/>
</calcChain>
</file>

<file path=xl/sharedStrings.xml><?xml version="1.0" encoding="utf-8"?>
<sst xmlns="http://schemas.openxmlformats.org/spreadsheetml/2006/main" count="112" uniqueCount="83">
  <si>
    <r>
      <rPr>
        <sz val="7"/>
        <rFont val="Calibri"/>
        <family val="2"/>
      </rPr>
      <t>Tariffa Standard Annuale</t>
    </r>
  </si>
  <si>
    <r>
      <rPr>
        <sz val="7"/>
        <rFont val="Calibri"/>
        <family val="2"/>
      </rPr>
      <t>Tariffa Standard Giornaliera</t>
    </r>
  </si>
  <si>
    <r>
      <rPr>
        <b/>
        <sz val="8"/>
        <rFont val="Consolas"/>
        <family val="3"/>
      </rPr>
      <t>Formula determinazione Tariffa applicata:</t>
    </r>
  </si>
  <si>
    <r>
      <rPr>
        <i/>
        <sz val="7"/>
        <rFont val="Consolas"/>
        <family val="3"/>
      </rPr>
      <t>[Tariffa Standard]*[Coefficiente Fattispecie Diffusione Messaggi Pubblicitari]</t>
    </r>
  </si>
  <si>
    <r>
      <rPr>
        <b/>
        <sz val="8"/>
        <rFont val="Calibri"/>
        <family val="2"/>
      </rPr>
      <t>Fattispecie Esposizioni Annuale</t>
    </r>
  </si>
  <si>
    <r>
      <rPr>
        <b/>
        <sz val="8"/>
        <rFont val="Calibri"/>
        <family val="2"/>
      </rPr>
      <t>Coefficiente</t>
    </r>
  </si>
  <si>
    <r>
      <rPr>
        <b/>
        <sz val="8"/>
        <rFont val="Calibri"/>
        <family val="2"/>
      </rPr>
      <t>Tariffa per mq</t>
    </r>
  </si>
  <si>
    <r>
      <rPr>
        <b/>
        <sz val="8"/>
        <rFont val="Calibri"/>
        <family val="2"/>
      </rPr>
      <t xml:space="preserve">Tariffa per
</t>
    </r>
    <r>
      <rPr>
        <b/>
        <sz val="8"/>
        <rFont val="Calibri"/>
        <family val="2"/>
      </rPr>
      <t>automezzo</t>
    </r>
  </si>
  <si>
    <r>
      <rPr>
        <b/>
        <sz val="8"/>
        <rFont val="Calibri"/>
        <family val="2"/>
      </rPr>
      <t>Fattispecie Esposizioni Giornaliere</t>
    </r>
  </si>
  <si>
    <r>
      <rPr>
        <b/>
        <sz val="8"/>
        <rFont val="Calibri"/>
        <family val="2"/>
      </rPr>
      <t>Tariffa gg per mq</t>
    </r>
  </si>
  <si>
    <t>Tariffa Z1</t>
  </si>
  <si>
    <t>Tariffa Z2</t>
  </si>
  <si>
    <t>Tariffa Unica</t>
  </si>
  <si>
    <t xml:space="preserve">Pubbliche Affissioni per i primi 10 giorni e per foglio </t>
  </si>
  <si>
    <t xml:space="preserve">Pubbliche Affissioni per ogni periodo successivo di 5 gg o frazione e per foglio </t>
  </si>
  <si>
    <t>Diffusione Messaggi Pubblicitari</t>
  </si>
  <si>
    <t xml:space="preserve">Occupazione con tende fisse e retrattili aggettanti direttamente sul Suolo pubblico. Per ogni mq e per anno </t>
  </si>
  <si>
    <t xml:space="preserve">Occupazione con passi carrabili. Per ogni mq e per anno </t>
  </si>
  <si>
    <t xml:space="preserve">Occupazione con passi carrabili di accesso ad impianti per la distribuzione di carburanti. Per ogni mq e per anno </t>
  </si>
  <si>
    <t xml:space="preserve">Accessi carrabili o pedonali a raso per i quali, a seguito del rilascio di apposito cartello segnaletico, sia vietata la sosta indiscriminata sull'area antistante gli accessi medesimi. Per ogni mq e per anno </t>
  </si>
  <si>
    <t xml:space="preserve">Passi carrabili costruiti direttamente dal Comune che risultano non utilizzati. Per mq e per anno </t>
  </si>
  <si>
    <t xml:space="preserve">Cavi e Condutture (Infrastrutture di rete) per ogni km o frazione e per anno </t>
  </si>
  <si>
    <t>Occupazioni realizzate con innesti o allacci ad impianti di erogazione di pubblici servizi - tariffa annua</t>
  </si>
  <si>
    <t>Occupazione temporanea di suolo pubblico. Tariffa giornaliera per mq</t>
  </si>
  <si>
    <t xml:space="preserve">fino a 8 ore e fino a 14 giorni </t>
  </si>
  <si>
    <t xml:space="preserve">fino a 8 ore e oltre a 14 giorni </t>
  </si>
  <si>
    <t xml:space="preserve">oltre a 8 ore e fino a 15 ore e fino a 14 giorni </t>
  </si>
  <si>
    <t xml:space="preserve">oltre a 8 ore e fino a 15 ore e oltre a 14 giorni </t>
  </si>
  <si>
    <t xml:space="preserve">oltre le 15 ore e fino a 24 ore e fino a 14 giorni </t>
  </si>
  <si>
    <t xml:space="preserve">oltre le 15 ore e fino a 24 ore e oltre a 14 giorni </t>
  </si>
  <si>
    <t xml:space="preserve">Occupazione di qualsiasi natura di spazi sottostanti e soprastanti il suolo. Tariffa giornaliera per mq </t>
  </si>
  <si>
    <t xml:space="preserve">Occupazione Suolo Pubblico </t>
  </si>
  <si>
    <t>fino a 1 mq -Cat. Norm -Opaca</t>
  </si>
  <si>
    <t>da 1,5 mq fino a 5,5 mq -Cat. Norm. - Opaco</t>
  </si>
  <si>
    <t>da 5,5 mq a 8,5 mq -Cat. Norm. - Opaca</t>
  </si>
  <si>
    <t>sup. a 8,5 mq - Cat. Norm - Opaca</t>
  </si>
  <si>
    <t>fino a 1 mq -Cat. Norm. - Luminosa</t>
  </si>
  <si>
    <t>da 1,5 mq fino a 5,5 mq -Cat. Norm. - Luminosa</t>
  </si>
  <si>
    <t>da 5,5 mq a 8,5 mq -Cat. Norm. - Luminosa</t>
  </si>
  <si>
    <t>sup. a 8,5 mq - Cat. Norm - Luminosa</t>
  </si>
  <si>
    <t>fino a 1 mq -Cat. Spec. - Opaca</t>
  </si>
  <si>
    <t>da 1,5 mq fino a 5,5 mq -Cat. Spec. - Opaca</t>
  </si>
  <si>
    <t>da 5,5 mq a 8,5 mq -Cat. Spec. - Opaca</t>
  </si>
  <si>
    <t>sup. a 8,5 mq - Cat. Spec. - Opaca</t>
  </si>
  <si>
    <t>fino a 1 mq -Cat. Spec. - Luminosa</t>
  </si>
  <si>
    <t>da 1,5 mq fino a 5,5 mq -Cat. Spec. - Luminosa</t>
  </si>
  <si>
    <t>da 5,5 mq a 8,5 mq -Cat. Spec. - Luminosa</t>
  </si>
  <si>
    <t>sup. a 8,5 mq - Cat. Spec. - Luminosa</t>
  </si>
  <si>
    <t>Display fino a 1 mq</t>
  </si>
  <si>
    <t>Display maggiore 1 mq</t>
  </si>
  <si>
    <t>Automezzo Portata Utile Inferiore 30 qt</t>
  </si>
  <si>
    <t>Automezzo Portata Utile Superiore 30 qt</t>
  </si>
  <si>
    <t>Distribuzione di Volantini (persona/giorno)</t>
  </si>
  <si>
    <t>Pubblicità Sonora giornaliera (per punto fisso o autoveicolo)</t>
  </si>
  <si>
    <t>Coefficiente</t>
  </si>
  <si>
    <r>
      <rPr>
        <b/>
        <sz val="9"/>
        <rFont val="Calibri"/>
        <family val="2"/>
      </rPr>
      <t>Tariffa</t>
    </r>
  </si>
  <si>
    <t>Affissioni Manifesto fno a  1 mq.</t>
  </si>
  <si>
    <t>Affissioni Manifesti oltre  1 mq.</t>
  </si>
  <si>
    <t>Tariffa Standard Annuale</t>
  </si>
  <si>
    <t>Tariffa Standard Giornaliera</t>
  </si>
  <si>
    <t>[Tariffa Standard]*[Coefficiente di Rapporto Tariffa Standard]</t>
  </si>
  <si>
    <t>Tipologia Occupazione-PERMANENTI</t>
  </si>
  <si>
    <t>Occupazione Ordinaria del suolo comunale</t>
  </si>
  <si>
    <t>DISTRIBUTORI</t>
  </si>
  <si>
    <t>Coefficiente Rapporto Tariffa Standard</t>
  </si>
  <si>
    <t>Coefficiente Rapporto Tariffa Standard Z2</t>
  </si>
  <si>
    <t>Distributori automatici</t>
  </si>
  <si>
    <t>Distributori di carburanti</t>
  </si>
  <si>
    <t>INFRASTRUTTURE-RETI</t>
  </si>
  <si>
    <t>[Tariffa Standard]*[Coefficiente di Rapporto Tariffa Standard]*[Coefficiente di Durata]*[Coefficiente di Durata Oraria]</t>
  </si>
  <si>
    <t>Tipologia Occupazione-GIONALIERE</t>
  </si>
  <si>
    <t>Coefficiente Rapporto Tariffa Standard Z1</t>
  </si>
  <si>
    <r>
      <rPr>
        <b/>
        <u/>
        <sz val="8"/>
        <rFont val="Calibri"/>
        <family val="2"/>
      </rPr>
      <t>Formula Determinazione Tariffa Annuale Applicata: </t>
    </r>
  </si>
  <si>
    <r>
      <rPr>
        <b/>
        <sz val="8"/>
        <rFont val="Calibri"/>
        <family val="2"/>
      </rPr>
      <t>Coefficiente Rapporto Tariffa
Standard Z1</t>
    </r>
  </si>
  <si>
    <r>
      <rPr>
        <b/>
        <sz val="8"/>
        <rFont val="Calibri"/>
        <family val="2"/>
      </rPr>
      <t>Coefficiente Rapporto Tariffa
Standard Z2</t>
    </r>
  </si>
  <si>
    <r>
      <rPr>
        <sz val="8"/>
        <rFont val="Calibri"/>
        <family val="2"/>
      </rPr>
      <t>Occupazioni Permanenti con autovetture adibite a trasporto
pubblico</t>
    </r>
  </si>
  <si>
    <r>
      <rPr>
        <b/>
        <sz val="8"/>
        <rFont val="Calibri"/>
        <family val="2"/>
      </rPr>
      <t>Coefficiente
Rapporto Tariffa Standard</t>
    </r>
  </si>
  <si>
    <r>
      <rPr>
        <b/>
        <u/>
        <sz val="8"/>
        <rFont val="Calibri"/>
        <family val="2"/>
      </rPr>
      <t>Formula Determinazione Tariffa Giornaliera Applicata</t>
    </r>
    <r>
      <rPr>
        <b/>
        <sz val="8"/>
        <rFont val="Calibri"/>
        <family val="2"/>
      </rPr>
      <t>:</t>
    </r>
  </si>
  <si>
    <t>Occupazione Ordinaria di spazi sottostanti al suolo pubblico</t>
  </si>
  <si>
    <t>Occupazione ordinaria di Spazi sovrastanti il suolo Pubblico</t>
  </si>
  <si>
    <t>COMUNE DI MASSA FERMANA</t>
  </si>
  <si>
    <t>Provincia di Fermo</t>
  </si>
  <si>
    <t>Allegato A - Delibera G.M.  Del --/--/----</t>
  </si>
</sst>
</file>

<file path=xl/styles.xml><?xml version="1.0" encoding="utf-8"?>
<styleSheet xmlns="http://schemas.openxmlformats.org/spreadsheetml/2006/main">
  <numFmts count="4">
    <numFmt numFmtId="164" formatCode="0.000"/>
    <numFmt numFmtId="165" formatCode="0.0"/>
    <numFmt numFmtId="166" formatCode="&quot;€&quot;\ #,##0.00"/>
    <numFmt numFmtId="167" formatCode="_-[$€-410]\ * #,##0.00_-;\-[$€-410]\ * #,##0.00_-;_-[$€-410]\ * &quot;-&quot;??_-;_-@_-"/>
  </numFmts>
  <fonts count="18">
    <font>
      <sz val="10"/>
      <color rgb="FF000000"/>
      <name val="Times New Roman"/>
      <family val="1"/>
    </font>
    <font>
      <b/>
      <sz val="10"/>
      <name val="Calibri"/>
      <family val="2"/>
    </font>
    <font>
      <sz val="7"/>
      <name val="Calibri"/>
      <family val="2"/>
    </font>
    <font>
      <b/>
      <sz val="8"/>
      <name val="Consolas"/>
      <family val="3"/>
    </font>
    <font>
      <i/>
      <sz val="7"/>
      <name val="Consolas"/>
      <family val="3"/>
    </font>
    <font>
      <b/>
      <sz val="8"/>
      <name val="Calibri"/>
      <family val="2"/>
    </font>
    <font>
      <b/>
      <sz val="7.5"/>
      <name val="Calibri"/>
      <family val="2"/>
    </font>
    <font>
      <sz val="7"/>
      <color indexed="8"/>
      <name val="Calibri"/>
      <family val="2"/>
    </font>
    <font>
      <b/>
      <sz val="10"/>
      <color indexed="8"/>
      <name val="Times New Roman"/>
      <family val="1"/>
    </font>
    <font>
      <sz val="8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i/>
      <sz val="8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/>
      <diagonal/>
    </border>
    <border>
      <left style="thin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thin">
        <color indexed="22"/>
      </left>
      <right/>
      <top style="thin">
        <color indexed="8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 applyFill="1" applyBorder="1" applyAlignment="1">
      <alignment horizontal="left" vertical="top"/>
    </xf>
    <xf numFmtId="0" fontId="0" fillId="0" borderId="2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2" fillId="0" borderId="4" xfId="0" applyFont="1" applyFill="1" applyBorder="1" applyAlignment="1">
      <alignment horizontal="left" vertical="top" wrapText="1"/>
    </xf>
    <xf numFmtId="164" fontId="7" fillId="0" borderId="4" xfId="0" applyNumberFormat="1" applyFont="1" applyFill="1" applyBorder="1" applyAlignment="1">
      <alignment horizontal="center" vertical="top" shrinkToFit="1"/>
    </xf>
    <xf numFmtId="0" fontId="0" fillId="0" borderId="5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left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wrapText="1"/>
    </xf>
    <xf numFmtId="0" fontId="0" fillId="0" borderId="9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5" fillId="0" borderId="12" xfId="0" applyFont="1" applyFill="1" applyBorder="1" applyAlignment="1">
      <alignment horizontal="center" vertical="top" wrapText="1"/>
    </xf>
    <xf numFmtId="0" fontId="0" fillId="0" borderId="13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justify"/>
    </xf>
    <xf numFmtId="0" fontId="0" fillId="0" borderId="14" xfId="0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164" fontId="12" fillId="0" borderId="4" xfId="0" applyNumberFormat="1" applyFont="1" applyFill="1" applyBorder="1" applyAlignment="1">
      <alignment horizontal="center" vertical="top" shrinkToFit="1"/>
    </xf>
    <xf numFmtId="166" fontId="12" fillId="0" borderId="16" xfId="0" applyNumberFormat="1" applyFont="1" applyFill="1" applyBorder="1" applyAlignment="1">
      <alignment horizontal="right" vertical="top" shrinkToFit="1"/>
    </xf>
    <xf numFmtId="166" fontId="12" fillId="0" borderId="17" xfId="0" applyNumberFormat="1" applyFont="1" applyFill="1" applyBorder="1" applyAlignment="1">
      <alignment horizontal="right" vertical="top" shrinkToFit="1"/>
    </xf>
    <xf numFmtId="167" fontId="12" fillId="0" borderId="17" xfId="0" applyNumberFormat="1" applyFont="1" applyFill="1" applyBorder="1" applyAlignment="1">
      <alignment horizontal="right" vertical="top" shrinkToFit="1"/>
    </xf>
    <xf numFmtId="0" fontId="10" fillId="0" borderId="4" xfId="0" applyFont="1" applyFill="1" applyBorder="1" applyAlignment="1">
      <alignment horizontal="left" vertical="top" wrapText="1"/>
    </xf>
    <xf numFmtId="165" fontId="12" fillId="0" borderId="4" xfId="0" applyNumberFormat="1" applyFont="1" applyFill="1" applyBorder="1" applyAlignment="1">
      <alignment horizontal="center" vertical="top" shrinkToFit="1"/>
    </xf>
    <xf numFmtId="0" fontId="13" fillId="0" borderId="8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/>
    </xf>
    <xf numFmtId="2" fontId="12" fillId="0" borderId="4" xfId="0" applyNumberFormat="1" applyFont="1" applyFill="1" applyBorder="1" applyAlignment="1">
      <alignment horizontal="center" vertical="top" shrinkToFit="1"/>
    </xf>
    <xf numFmtId="0" fontId="13" fillId="0" borderId="1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167" fontId="9" fillId="0" borderId="17" xfId="0" applyNumberFormat="1" applyFont="1" applyFill="1" applyBorder="1" applyAlignment="1">
      <alignment horizontal="right" vertical="top" shrinkToFit="1"/>
    </xf>
    <xf numFmtId="0" fontId="9" fillId="0" borderId="19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left" wrapText="1"/>
    </xf>
    <xf numFmtId="0" fontId="15" fillId="0" borderId="17" xfId="0" applyFont="1" applyFill="1" applyBorder="1" applyAlignment="1">
      <alignment horizontal="left" vertical="center" wrapText="1" indent="1"/>
    </xf>
    <xf numFmtId="0" fontId="9" fillId="0" borderId="4" xfId="0" applyFont="1" applyFill="1" applyBorder="1" applyAlignment="1">
      <alignment horizontal="left" vertical="top" wrapText="1"/>
    </xf>
    <xf numFmtId="164" fontId="9" fillId="0" borderId="4" xfId="0" applyNumberFormat="1" applyFont="1" applyFill="1" applyBorder="1" applyAlignment="1">
      <alignment horizontal="center" vertical="center" shrinkToFit="1"/>
    </xf>
    <xf numFmtId="167" fontId="9" fillId="0" borderId="17" xfId="0" applyNumberFormat="1" applyFont="1" applyFill="1" applyBorder="1" applyAlignment="1">
      <alignment horizontal="right" vertical="center" shrinkToFit="1"/>
    </xf>
    <xf numFmtId="0" fontId="9" fillId="0" borderId="21" xfId="0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0" fontId="15" fillId="0" borderId="4" xfId="0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shrinkToFit="1"/>
    </xf>
    <xf numFmtId="164" fontId="9" fillId="0" borderId="4" xfId="0" applyNumberFormat="1" applyFont="1" applyFill="1" applyBorder="1" applyAlignment="1">
      <alignment horizontal="left" vertical="top" indent="2" shrinkToFit="1"/>
    </xf>
    <xf numFmtId="0" fontId="9" fillId="0" borderId="5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9" fillId="0" borderId="4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0" fillId="0" borderId="22" xfId="0" applyFill="1" applyBorder="1" applyAlignment="1">
      <alignment horizontal="center" vertical="top"/>
    </xf>
    <xf numFmtId="0" fontId="14" fillId="0" borderId="12" xfId="0" applyFont="1" applyFill="1" applyBorder="1" applyAlignment="1">
      <alignment horizontal="left" vertical="top" wrapText="1"/>
    </xf>
    <xf numFmtId="0" fontId="14" fillId="0" borderId="17" xfId="0" applyFont="1" applyFill="1" applyBorder="1" applyAlignment="1">
      <alignment horizontal="left" vertical="top" wrapText="1"/>
    </xf>
    <xf numFmtId="0" fontId="0" fillId="0" borderId="25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0" fontId="17" fillId="0" borderId="23" xfId="0" applyFont="1" applyFill="1" applyBorder="1" applyAlignment="1">
      <alignment horizontal="left" vertical="top" wrapText="1"/>
    </xf>
    <xf numFmtId="0" fontId="17" fillId="0" borderId="24" xfId="0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2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0" fontId="15" fillId="0" borderId="9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"/>
  <sheetViews>
    <sheetView tabSelected="1" topLeftCell="A28" zoomScale="150" zoomScaleNormal="150" workbookViewId="0">
      <selection activeCell="H17" sqref="H17"/>
    </sheetView>
  </sheetViews>
  <sheetFormatPr defaultRowHeight="12.75"/>
  <cols>
    <col min="1" max="1" width="71.33203125" customWidth="1"/>
    <col min="2" max="2" width="14.83203125" customWidth="1"/>
    <col min="3" max="3" width="13.6640625" customWidth="1"/>
    <col min="4" max="4" width="5.1640625" customWidth="1"/>
  </cols>
  <sheetData>
    <row r="1" spans="1:3">
      <c r="A1" s="57" t="s">
        <v>80</v>
      </c>
      <c r="B1" s="57"/>
      <c r="C1" s="57"/>
    </row>
    <row r="2" spans="1:3">
      <c r="A2" s="57" t="s">
        <v>81</v>
      </c>
      <c r="B2" s="57"/>
      <c r="C2" s="57"/>
    </row>
    <row r="3" spans="1:3" ht="15" customHeight="1">
      <c r="A3" s="58" t="s">
        <v>82</v>
      </c>
      <c r="B3" s="59"/>
      <c r="C3" s="14"/>
    </row>
    <row r="4" spans="1:3">
      <c r="A4" s="60" t="s">
        <v>15</v>
      </c>
      <c r="B4" s="60"/>
      <c r="C4" s="60"/>
    </row>
    <row r="5" spans="1:3" ht="6" customHeight="1">
      <c r="A5" s="1"/>
      <c r="B5" s="1"/>
      <c r="C5" s="35"/>
    </row>
    <row r="6" spans="1:3" ht="10.9" customHeight="1">
      <c r="A6" s="4" t="s">
        <v>0</v>
      </c>
      <c r="B6" s="5">
        <v>30</v>
      </c>
      <c r="C6" s="36"/>
    </row>
    <row r="7" spans="1:3" ht="10.9" customHeight="1">
      <c r="A7" s="4" t="s">
        <v>1</v>
      </c>
      <c r="B7" s="5">
        <v>0.6</v>
      </c>
      <c r="C7" s="16"/>
    </row>
    <row r="8" spans="1:3" ht="10.9" customHeight="1"/>
    <row r="9" spans="1:3" ht="11.25" customHeight="1">
      <c r="A9" s="7" t="s">
        <v>2</v>
      </c>
      <c r="B9" s="2"/>
      <c r="C9" s="15"/>
    </row>
    <row r="10" spans="1:3" ht="10.9" customHeight="1">
      <c r="A10" s="8" t="s">
        <v>3</v>
      </c>
      <c r="B10" s="2"/>
      <c r="C10" s="15"/>
    </row>
    <row r="11" spans="1:3" ht="10.9" customHeight="1"/>
    <row r="12" spans="1:3" ht="16.149999999999999" customHeight="1">
      <c r="A12" s="9" t="s">
        <v>4</v>
      </c>
      <c r="B12" s="18" t="s">
        <v>5</v>
      </c>
      <c r="C12" s="19" t="s">
        <v>6</v>
      </c>
    </row>
    <row r="13" spans="1:3" ht="12" customHeight="1">
      <c r="A13" s="22" t="s">
        <v>32</v>
      </c>
      <c r="B13" s="24">
        <v>0.379</v>
      </c>
      <c r="C13" s="25">
        <f>$B$6*B13</f>
        <v>11.370000000000001</v>
      </c>
    </row>
    <row r="14" spans="1:3" ht="12" customHeight="1">
      <c r="A14" s="22" t="s">
        <v>33</v>
      </c>
      <c r="B14" s="24">
        <v>0.41299999999999998</v>
      </c>
      <c r="C14" s="26">
        <f t="shared" ref="C14:C30" si="0">$B$6*B14</f>
        <v>12.389999999999999</v>
      </c>
    </row>
    <row r="15" spans="1:3" ht="12" customHeight="1">
      <c r="A15" s="22" t="s">
        <v>34</v>
      </c>
      <c r="B15" s="24">
        <v>0.62</v>
      </c>
      <c r="C15" s="26">
        <f t="shared" si="0"/>
        <v>18.600000000000001</v>
      </c>
    </row>
    <row r="16" spans="1:3" ht="12" customHeight="1">
      <c r="A16" s="22" t="s">
        <v>35</v>
      </c>
      <c r="B16" s="24">
        <v>0.82699999999999996</v>
      </c>
      <c r="C16" s="26">
        <f t="shared" si="0"/>
        <v>24.81</v>
      </c>
    </row>
    <row r="17" spans="1:3" ht="12" customHeight="1">
      <c r="A17" s="22" t="s">
        <v>36</v>
      </c>
      <c r="B17" s="24">
        <f>ROUND(B13*2,3)</f>
        <v>0.75800000000000001</v>
      </c>
      <c r="C17" s="26">
        <f t="shared" si="0"/>
        <v>22.740000000000002</v>
      </c>
    </row>
    <row r="18" spans="1:3" ht="12" customHeight="1">
      <c r="A18" s="22" t="s">
        <v>37</v>
      </c>
      <c r="B18" s="24">
        <v>0.82699999999999996</v>
      </c>
      <c r="C18" s="26">
        <f t="shared" si="0"/>
        <v>24.81</v>
      </c>
    </row>
    <row r="19" spans="1:3" ht="12" customHeight="1">
      <c r="A19" s="22" t="s">
        <v>38</v>
      </c>
      <c r="B19" s="24">
        <v>1.24</v>
      </c>
      <c r="C19" s="26">
        <f t="shared" si="0"/>
        <v>37.200000000000003</v>
      </c>
    </row>
    <row r="20" spans="1:3" ht="12" customHeight="1">
      <c r="A20" s="22" t="s">
        <v>39</v>
      </c>
      <c r="B20" s="24">
        <v>1.653</v>
      </c>
      <c r="C20" s="26">
        <f t="shared" si="0"/>
        <v>49.59</v>
      </c>
    </row>
    <row r="21" spans="1:3" ht="12" customHeight="1">
      <c r="A21" s="22" t="s">
        <v>40</v>
      </c>
      <c r="B21" s="24">
        <f>+B13+0.05</f>
        <v>0.42899999999999999</v>
      </c>
      <c r="C21" s="26">
        <f t="shared" si="0"/>
        <v>12.87</v>
      </c>
    </row>
    <row r="22" spans="1:3" ht="12" customHeight="1">
      <c r="A22" s="22" t="s">
        <v>41</v>
      </c>
      <c r="B22" s="24">
        <f t="shared" ref="B22:B28" si="1">+B14+0.05</f>
        <v>0.46299999999999997</v>
      </c>
      <c r="C22" s="26">
        <f t="shared" si="0"/>
        <v>13.889999999999999</v>
      </c>
    </row>
    <row r="23" spans="1:3" ht="12" customHeight="1">
      <c r="A23" s="22" t="s">
        <v>42</v>
      </c>
      <c r="B23" s="24">
        <f t="shared" si="1"/>
        <v>0.67</v>
      </c>
      <c r="C23" s="26">
        <f t="shared" si="0"/>
        <v>20.100000000000001</v>
      </c>
    </row>
    <row r="24" spans="1:3" ht="12" customHeight="1">
      <c r="A24" s="22" t="s">
        <v>43</v>
      </c>
      <c r="B24" s="24">
        <f t="shared" si="1"/>
        <v>0.877</v>
      </c>
      <c r="C24" s="26">
        <f t="shared" si="0"/>
        <v>26.31</v>
      </c>
    </row>
    <row r="25" spans="1:3" ht="12" customHeight="1">
      <c r="A25" s="22" t="s">
        <v>44</v>
      </c>
      <c r="B25" s="24">
        <f t="shared" si="1"/>
        <v>0.80800000000000005</v>
      </c>
      <c r="C25" s="26">
        <f t="shared" si="0"/>
        <v>24.240000000000002</v>
      </c>
    </row>
    <row r="26" spans="1:3" ht="12" customHeight="1">
      <c r="A26" s="22" t="s">
        <v>45</v>
      </c>
      <c r="B26" s="24">
        <f t="shared" si="1"/>
        <v>0.877</v>
      </c>
      <c r="C26" s="26">
        <f t="shared" si="0"/>
        <v>26.31</v>
      </c>
    </row>
    <row r="27" spans="1:3" ht="12" customHeight="1">
      <c r="A27" s="22" t="s">
        <v>46</v>
      </c>
      <c r="B27" s="24">
        <f t="shared" si="1"/>
        <v>1.29</v>
      </c>
      <c r="C27" s="26">
        <f t="shared" si="0"/>
        <v>38.700000000000003</v>
      </c>
    </row>
    <row r="28" spans="1:3" ht="12" customHeight="1">
      <c r="A28" s="22" t="s">
        <v>47</v>
      </c>
      <c r="B28" s="24">
        <f t="shared" si="1"/>
        <v>1.7030000000000001</v>
      </c>
      <c r="C28" s="26">
        <f t="shared" si="0"/>
        <v>51.09</v>
      </c>
    </row>
    <row r="29" spans="1:3" ht="12" customHeight="1">
      <c r="A29" s="23" t="s">
        <v>48</v>
      </c>
      <c r="B29" s="24">
        <v>1.1666000000000001</v>
      </c>
      <c r="C29" s="26">
        <f t="shared" si="0"/>
        <v>34.998000000000005</v>
      </c>
    </row>
    <row r="30" spans="1:3" ht="12" customHeight="1">
      <c r="A30" s="23" t="s">
        <v>49</v>
      </c>
      <c r="B30" s="24">
        <v>1.3332999999999999</v>
      </c>
      <c r="C30" s="26">
        <f t="shared" si="0"/>
        <v>39.998999999999995</v>
      </c>
    </row>
    <row r="31" spans="1:3" ht="10.9" customHeight="1"/>
    <row r="32" spans="1:3" ht="24" customHeight="1">
      <c r="A32" s="12"/>
      <c r="B32" s="10" t="s">
        <v>5</v>
      </c>
      <c r="C32" s="20" t="s">
        <v>7</v>
      </c>
    </row>
    <row r="33" spans="1:3" ht="12" customHeight="1">
      <c r="A33" s="22" t="s">
        <v>50</v>
      </c>
      <c r="B33" s="24">
        <v>2.4790000000000001</v>
      </c>
      <c r="C33" s="25">
        <f>B6*B33</f>
        <v>74.37</v>
      </c>
    </row>
    <row r="34" spans="1:3" ht="12" customHeight="1">
      <c r="A34" s="22" t="s">
        <v>51</v>
      </c>
      <c r="B34" s="24">
        <v>3.718</v>
      </c>
      <c r="C34" s="26">
        <f>B6*B34</f>
        <v>111.53999999999999</v>
      </c>
    </row>
    <row r="35" spans="1:3" ht="10.9" customHeight="1">
      <c r="A35" s="1"/>
      <c r="B35" s="1"/>
      <c r="C35" s="15"/>
    </row>
    <row r="36" spans="1:3" ht="12" customHeight="1">
      <c r="A36" s="9" t="s">
        <v>8</v>
      </c>
      <c r="B36" s="10" t="s">
        <v>5</v>
      </c>
      <c r="C36" s="19" t="s">
        <v>9</v>
      </c>
    </row>
    <row r="37" spans="1:3" ht="12" customHeight="1">
      <c r="A37" s="22" t="s">
        <v>32</v>
      </c>
      <c r="B37" s="24">
        <v>0.1</v>
      </c>
      <c r="C37" s="27">
        <f>$B$7*B37</f>
        <v>0.06</v>
      </c>
    </row>
    <row r="38" spans="1:3" ht="12" customHeight="1">
      <c r="A38" s="22" t="s">
        <v>33</v>
      </c>
      <c r="B38" s="24">
        <v>0.12</v>
      </c>
      <c r="C38" s="27">
        <f t="shared" ref="C38:C52" si="2">$B$7*B38</f>
        <v>7.1999999999999995E-2</v>
      </c>
    </row>
    <row r="39" spans="1:3" ht="12" customHeight="1">
      <c r="A39" s="22" t="s">
        <v>34</v>
      </c>
      <c r="B39" s="24">
        <v>0.2</v>
      </c>
      <c r="C39" s="27">
        <f t="shared" si="2"/>
        <v>0.12</v>
      </c>
    </row>
    <row r="40" spans="1:3" ht="12" customHeight="1">
      <c r="A40" s="22" t="s">
        <v>35</v>
      </c>
      <c r="B40" s="24">
        <v>0.24</v>
      </c>
      <c r="C40" s="27">
        <f t="shared" si="2"/>
        <v>0.14399999999999999</v>
      </c>
    </row>
    <row r="41" spans="1:3" ht="12" customHeight="1">
      <c r="A41" s="22" t="s">
        <v>36</v>
      </c>
      <c r="B41" s="24">
        <v>0.2</v>
      </c>
      <c r="C41" s="27">
        <f t="shared" si="2"/>
        <v>0.12</v>
      </c>
    </row>
    <row r="42" spans="1:3" ht="12" customHeight="1">
      <c r="A42" s="22" t="s">
        <v>37</v>
      </c>
      <c r="B42" s="24">
        <v>0.24</v>
      </c>
      <c r="C42" s="27">
        <f t="shared" si="2"/>
        <v>0.14399999999999999</v>
      </c>
    </row>
    <row r="43" spans="1:3" ht="12" customHeight="1">
      <c r="A43" s="22" t="s">
        <v>38</v>
      </c>
      <c r="B43" s="24">
        <v>0.4</v>
      </c>
      <c r="C43" s="27">
        <f t="shared" si="2"/>
        <v>0.24</v>
      </c>
    </row>
    <row r="44" spans="1:3" ht="12" customHeight="1">
      <c r="A44" s="22" t="s">
        <v>39</v>
      </c>
      <c r="B44" s="24">
        <v>0.45</v>
      </c>
      <c r="C44" s="27">
        <f t="shared" si="2"/>
        <v>0.27</v>
      </c>
    </row>
    <row r="45" spans="1:3" ht="12" customHeight="1">
      <c r="A45" s="22" t="s">
        <v>40</v>
      </c>
      <c r="B45" s="24">
        <v>0.11</v>
      </c>
      <c r="C45" s="27">
        <f t="shared" si="2"/>
        <v>6.6000000000000003E-2</v>
      </c>
    </row>
    <row r="46" spans="1:3" ht="12" customHeight="1">
      <c r="A46" s="22" t="s">
        <v>41</v>
      </c>
      <c r="B46" s="24">
        <v>0.14000000000000001</v>
      </c>
      <c r="C46" s="27">
        <f t="shared" si="2"/>
        <v>8.4000000000000005E-2</v>
      </c>
    </row>
    <row r="47" spans="1:3" ht="12" customHeight="1">
      <c r="A47" s="22" t="s">
        <v>42</v>
      </c>
      <c r="B47" s="24">
        <v>0.22</v>
      </c>
      <c r="C47" s="27">
        <f t="shared" si="2"/>
        <v>0.13200000000000001</v>
      </c>
    </row>
    <row r="48" spans="1:3" ht="12" customHeight="1">
      <c r="A48" s="22" t="s">
        <v>43</v>
      </c>
      <c r="B48" s="24">
        <v>0.31</v>
      </c>
      <c r="C48" s="27">
        <f t="shared" si="2"/>
        <v>0.186</v>
      </c>
    </row>
    <row r="49" spans="1:3" ht="12" customHeight="1">
      <c r="A49" s="22" t="s">
        <v>44</v>
      </c>
      <c r="B49" s="24">
        <v>0.22</v>
      </c>
      <c r="C49" s="27">
        <f t="shared" si="2"/>
        <v>0.13200000000000001</v>
      </c>
    </row>
    <row r="50" spans="1:3" ht="12" customHeight="1">
      <c r="A50" s="22" t="s">
        <v>45</v>
      </c>
      <c r="B50" s="24">
        <v>0.28000000000000003</v>
      </c>
      <c r="C50" s="27">
        <f t="shared" si="2"/>
        <v>0.16800000000000001</v>
      </c>
    </row>
    <row r="51" spans="1:3" ht="12" customHeight="1">
      <c r="A51" s="22" t="s">
        <v>46</v>
      </c>
      <c r="B51" s="24">
        <v>0.4</v>
      </c>
      <c r="C51" s="27">
        <f t="shared" si="2"/>
        <v>0.24</v>
      </c>
    </row>
    <row r="52" spans="1:3" ht="12" customHeight="1">
      <c r="A52" s="22" t="s">
        <v>47</v>
      </c>
      <c r="B52" s="24">
        <v>0.56999999999999995</v>
      </c>
      <c r="C52" s="27">
        <f t="shared" si="2"/>
        <v>0.34199999999999997</v>
      </c>
    </row>
    <row r="53" spans="1:3" ht="11.25" customHeight="1">
      <c r="A53" s="13"/>
      <c r="B53" s="13"/>
      <c r="C53" s="17"/>
    </row>
    <row r="54" spans="1:3" ht="12" customHeight="1">
      <c r="A54" s="28" t="s">
        <v>52</v>
      </c>
      <c r="B54" s="29">
        <v>5.17</v>
      </c>
      <c r="C54" s="27">
        <f>B7*B54</f>
        <v>3.1019999999999999</v>
      </c>
    </row>
    <row r="55" spans="1:3" ht="11.25" customHeight="1">
      <c r="A55" s="30"/>
      <c r="B55" s="30"/>
      <c r="C55" s="34"/>
    </row>
    <row r="56" spans="1:3" ht="12" customHeight="1">
      <c r="A56" s="28" t="s">
        <v>53</v>
      </c>
      <c r="B56" s="29">
        <v>15.5</v>
      </c>
      <c r="C56" s="27">
        <f>B7*B56</f>
        <v>9.2999999999999989</v>
      </c>
    </row>
    <row r="57" spans="1:3" ht="11.25" customHeight="1">
      <c r="A57" s="30"/>
      <c r="B57" s="30"/>
      <c r="C57" s="34"/>
    </row>
    <row r="58" spans="1:3" ht="12" customHeight="1">
      <c r="A58" s="28" t="s">
        <v>13</v>
      </c>
      <c r="B58" s="31" t="s">
        <v>54</v>
      </c>
      <c r="C58" s="32" t="s">
        <v>55</v>
      </c>
    </row>
    <row r="59" spans="1:3" ht="12" customHeight="1">
      <c r="A59" s="22" t="s">
        <v>56</v>
      </c>
      <c r="B59" s="33">
        <v>3.87</v>
      </c>
      <c r="C59" s="27">
        <f>B7*B59</f>
        <v>2.3220000000000001</v>
      </c>
    </row>
    <row r="60" spans="1:3" ht="12" customHeight="1">
      <c r="A60" s="22" t="s">
        <v>57</v>
      </c>
      <c r="B60" s="33">
        <v>7.75</v>
      </c>
      <c r="C60" s="27">
        <f>B7*B60</f>
        <v>4.6499999999999995</v>
      </c>
    </row>
    <row r="61" spans="1:3" ht="12" customHeight="1">
      <c r="A61" s="28" t="s">
        <v>14</v>
      </c>
      <c r="B61" s="31" t="s">
        <v>54</v>
      </c>
      <c r="C61" s="32" t="s">
        <v>55</v>
      </c>
    </row>
    <row r="62" spans="1:3" ht="12" customHeight="1">
      <c r="A62" s="22" t="s">
        <v>56</v>
      </c>
      <c r="B62" s="33">
        <v>1.1659999999999999</v>
      </c>
      <c r="C62" s="27">
        <f>B7*B62</f>
        <v>0.69959999999999989</v>
      </c>
    </row>
    <row r="63" spans="1:3" ht="12" customHeight="1">
      <c r="A63" s="22" t="s">
        <v>57</v>
      </c>
      <c r="B63" s="33">
        <v>2.3159999999999998</v>
      </c>
      <c r="C63" s="27">
        <f>B7*B63</f>
        <v>1.3895999999999999</v>
      </c>
    </row>
  </sheetData>
  <mergeCells count="4">
    <mergeCell ref="A1:C1"/>
    <mergeCell ref="A2:C2"/>
    <mergeCell ref="A3:B3"/>
    <mergeCell ref="A4:C4"/>
  </mergeCells>
  <phoneticPr fontId="0" type="noConversion"/>
  <printOptions horizontalCentered="1"/>
  <pageMargins left="0" right="0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topLeftCell="A22" zoomScale="145" zoomScaleNormal="145" workbookViewId="0">
      <selection activeCell="G34" sqref="G34"/>
    </sheetView>
  </sheetViews>
  <sheetFormatPr defaultRowHeight="12.75"/>
  <cols>
    <col min="2" max="2" width="43.1640625" customWidth="1"/>
    <col min="3" max="3" width="8.6640625" bestFit="1" customWidth="1"/>
    <col min="4" max="4" width="10.5" customWidth="1"/>
    <col min="5" max="5" width="8.1640625" customWidth="1"/>
    <col min="6" max="6" width="10.6640625" customWidth="1"/>
  </cols>
  <sheetData>
    <row r="1" spans="1:6">
      <c r="A1" s="57" t="s">
        <v>80</v>
      </c>
      <c r="B1" s="57"/>
      <c r="C1" s="57"/>
      <c r="D1" s="57"/>
      <c r="E1" s="57"/>
      <c r="F1" s="57"/>
    </row>
    <row r="2" spans="1:6">
      <c r="A2" s="57" t="s">
        <v>81</v>
      </c>
      <c r="B2" s="57"/>
      <c r="C2" s="57"/>
      <c r="D2" s="57"/>
      <c r="E2" s="57"/>
      <c r="F2" s="57"/>
    </row>
    <row r="3" spans="1:6" ht="15" customHeight="1">
      <c r="A3" s="80" t="str">
        <f ca="1">+'Table 1'!A3:B3</f>
        <v>Allegato A - Delibera G.M.  Del --/--/----</v>
      </c>
      <c r="B3" s="81"/>
      <c r="C3" s="81"/>
      <c r="D3" s="81"/>
      <c r="E3" s="81"/>
      <c r="F3" s="81"/>
    </row>
    <row r="4" spans="1:6" ht="15" customHeight="1">
      <c r="A4" s="60" t="s">
        <v>31</v>
      </c>
      <c r="B4" s="60"/>
      <c r="C4" s="60"/>
      <c r="D4" s="60"/>
      <c r="E4" s="60"/>
      <c r="F4" s="60"/>
    </row>
    <row r="5" spans="1:6" ht="10.15" customHeight="1">
      <c r="A5" s="79"/>
      <c r="B5" s="79"/>
      <c r="C5" s="21"/>
      <c r="D5" s="2"/>
      <c r="E5" s="3"/>
      <c r="F5" s="2"/>
    </row>
    <row r="6" spans="1:6">
      <c r="A6" s="61" t="s">
        <v>58</v>
      </c>
      <c r="B6" s="62"/>
      <c r="C6" s="37">
        <v>30</v>
      </c>
      <c r="D6" s="38"/>
      <c r="E6" s="39"/>
      <c r="F6" s="40"/>
    </row>
    <row r="7" spans="1:6">
      <c r="A7" s="61" t="s">
        <v>59</v>
      </c>
      <c r="B7" s="62"/>
      <c r="C7" s="37">
        <v>0.6</v>
      </c>
      <c r="D7" s="38"/>
      <c r="E7" s="39"/>
      <c r="F7" s="40"/>
    </row>
    <row r="8" spans="1:6" ht="7.9" customHeight="1">
      <c r="A8" s="82"/>
      <c r="B8" s="83"/>
      <c r="C8" s="41"/>
      <c r="D8" s="40"/>
      <c r="E8" s="39"/>
      <c r="F8" s="40"/>
    </row>
    <row r="9" spans="1:6">
      <c r="A9" s="84" t="s">
        <v>72</v>
      </c>
      <c r="B9" s="85"/>
      <c r="C9" s="39"/>
      <c r="D9" s="40"/>
      <c r="E9" s="39"/>
      <c r="F9" s="40"/>
    </row>
    <row r="10" spans="1:6">
      <c r="A10" s="65" t="s">
        <v>60</v>
      </c>
      <c r="B10" s="66"/>
      <c r="C10" s="67"/>
      <c r="D10" s="42"/>
      <c r="E10" s="43"/>
      <c r="F10" s="42"/>
    </row>
    <row r="11" spans="1:6" ht="24.75" customHeight="1">
      <c r="A11" s="68" t="s">
        <v>61</v>
      </c>
      <c r="B11" s="69"/>
      <c r="C11" s="44" t="s">
        <v>10</v>
      </c>
      <c r="D11" s="45" t="s">
        <v>73</v>
      </c>
      <c r="E11" s="44" t="s">
        <v>11</v>
      </c>
      <c r="F11" s="45" t="s">
        <v>74</v>
      </c>
    </row>
    <row r="12" spans="1:6">
      <c r="A12" s="77" t="s">
        <v>62</v>
      </c>
      <c r="B12" s="78"/>
      <c r="C12" s="47">
        <f t="shared" ref="C12:C20" si="0">$C$6*D12</f>
        <v>19.63</v>
      </c>
      <c r="D12" s="46">
        <f>19.63/30</f>
        <v>0.65433333333333332</v>
      </c>
      <c r="E12" s="47">
        <f t="shared" ref="E12:E20" si="1">$C$6*F12</f>
        <v>17.559999999999999</v>
      </c>
      <c r="F12" s="46">
        <f>17.56/30</f>
        <v>0.58533333333333326</v>
      </c>
    </row>
    <row r="13" spans="1:6">
      <c r="A13" s="61" t="s">
        <v>78</v>
      </c>
      <c r="B13" s="78"/>
      <c r="C13" s="47">
        <f t="shared" si="0"/>
        <v>19.63</v>
      </c>
      <c r="D13" s="46">
        <f>+D12</f>
        <v>0.65433333333333332</v>
      </c>
      <c r="E13" s="47">
        <f t="shared" si="1"/>
        <v>17.559999999999999</v>
      </c>
      <c r="F13" s="46">
        <f>+F12</f>
        <v>0.58533333333333326</v>
      </c>
    </row>
    <row r="14" spans="1:6">
      <c r="A14" s="77" t="s">
        <v>79</v>
      </c>
      <c r="B14" s="78"/>
      <c r="C14" s="47">
        <f t="shared" si="0"/>
        <v>19.63</v>
      </c>
      <c r="D14" s="46">
        <f>+D13</f>
        <v>0.65433333333333332</v>
      </c>
      <c r="E14" s="47">
        <f t="shared" si="1"/>
        <v>17.559999999999999</v>
      </c>
      <c r="F14" s="46">
        <f>+F13</f>
        <v>0.58533333333333326</v>
      </c>
    </row>
    <row r="15" spans="1:6" ht="22.5" customHeight="1">
      <c r="A15" s="77" t="s">
        <v>16</v>
      </c>
      <c r="B15" s="78"/>
      <c r="C15" s="47">
        <f t="shared" si="0"/>
        <v>5.89</v>
      </c>
      <c r="D15" s="46">
        <f>5.89/30</f>
        <v>0.19633333333333333</v>
      </c>
      <c r="E15" s="47">
        <f t="shared" si="1"/>
        <v>5.27</v>
      </c>
      <c r="F15" s="46">
        <f>5.27/30</f>
        <v>0.17566666666666667</v>
      </c>
    </row>
    <row r="16" spans="1:6">
      <c r="A16" s="77" t="s">
        <v>17</v>
      </c>
      <c r="B16" s="78"/>
      <c r="C16" s="47">
        <f t="shared" si="0"/>
        <v>9.81</v>
      </c>
      <c r="D16" s="46">
        <f>9.81/30</f>
        <v>0.32700000000000001</v>
      </c>
      <c r="E16" s="47">
        <f t="shared" si="1"/>
        <v>8.7799999999999994</v>
      </c>
      <c r="F16" s="46">
        <f>8.78/30</f>
        <v>0.29266666666666663</v>
      </c>
    </row>
    <row r="17" spans="1:6" ht="22.5" customHeight="1">
      <c r="A17" s="77" t="s">
        <v>18</v>
      </c>
      <c r="B17" s="78"/>
      <c r="C17" s="47">
        <f t="shared" si="0"/>
        <v>9.81</v>
      </c>
      <c r="D17" s="46">
        <f>9.81/30</f>
        <v>0.32700000000000001</v>
      </c>
      <c r="E17" s="47">
        <f t="shared" si="1"/>
        <v>8.7799999999999994</v>
      </c>
      <c r="F17" s="46">
        <f>8.78/30</f>
        <v>0.29266666666666663</v>
      </c>
    </row>
    <row r="18" spans="1:6" ht="22.5" customHeight="1">
      <c r="A18" s="77" t="s">
        <v>19</v>
      </c>
      <c r="B18" s="78"/>
      <c r="C18" s="47">
        <f t="shared" si="0"/>
        <v>19.63</v>
      </c>
      <c r="D18" s="46">
        <f>19.63/30</f>
        <v>0.65433333333333332</v>
      </c>
      <c r="E18" s="47">
        <f t="shared" si="1"/>
        <v>17.559999999999999</v>
      </c>
      <c r="F18" s="46">
        <f>17.56/30</f>
        <v>0.58533333333333326</v>
      </c>
    </row>
    <row r="19" spans="1:6" ht="22.5" customHeight="1">
      <c r="A19" s="77" t="s">
        <v>20</v>
      </c>
      <c r="B19" s="78"/>
      <c r="C19" s="47">
        <f t="shared" si="0"/>
        <v>17.66</v>
      </c>
      <c r="D19" s="46">
        <f>17.66/30</f>
        <v>0.58866666666666667</v>
      </c>
      <c r="E19" s="47">
        <f t="shared" si="1"/>
        <v>15.800000000000002</v>
      </c>
      <c r="F19" s="46">
        <f>15.8/30</f>
        <v>0.52666666666666673</v>
      </c>
    </row>
    <row r="20" spans="1:6" ht="22.5" customHeight="1">
      <c r="A20" s="77" t="s">
        <v>75</v>
      </c>
      <c r="B20" s="78"/>
      <c r="C20" s="47">
        <f t="shared" si="0"/>
        <v>19.63</v>
      </c>
      <c r="D20" s="46">
        <f>19.63/30</f>
        <v>0.65433333333333332</v>
      </c>
      <c r="E20" s="47">
        <f t="shared" si="1"/>
        <v>17.559999999999999</v>
      </c>
      <c r="F20" s="46">
        <f>17.56/30</f>
        <v>0.58533333333333326</v>
      </c>
    </row>
    <row r="21" spans="1:6" ht="8.25" customHeight="1">
      <c r="A21" s="75"/>
      <c r="B21" s="76"/>
      <c r="C21" s="48"/>
      <c r="D21" s="49"/>
      <c r="E21" s="48"/>
      <c r="F21" s="49"/>
    </row>
    <row r="22" spans="1:6" ht="31.5" customHeight="1">
      <c r="A22" s="68" t="s">
        <v>63</v>
      </c>
      <c r="B22" s="69"/>
      <c r="C22" s="44" t="s">
        <v>10</v>
      </c>
      <c r="D22" s="50" t="s">
        <v>64</v>
      </c>
      <c r="E22" s="44" t="s">
        <v>11</v>
      </c>
      <c r="F22" s="50" t="s">
        <v>65</v>
      </c>
    </row>
    <row r="23" spans="1:6">
      <c r="A23" s="61" t="s">
        <v>66</v>
      </c>
      <c r="B23" s="62"/>
      <c r="C23" s="37">
        <f t="shared" ref="C23:E24" si="2">$C$6*D23</f>
        <v>10.33</v>
      </c>
      <c r="D23" s="51">
        <f>10.33/30</f>
        <v>0.34433333333333332</v>
      </c>
      <c r="E23" s="37">
        <f t="shared" si="2"/>
        <v>7.7500000000000009</v>
      </c>
      <c r="F23" s="52">
        <f>7.75/30</f>
        <v>0.25833333333333336</v>
      </c>
    </row>
    <row r="24" spans="1:6">
      <c r="A24" s="61" t="s">
        <v>67</v>
      </c>
      <c r="B24" s="62"/>
      <c r="C24" s="37">
        <f t="shared" si="2"/>
        <v>30</v>
      </c>
      <c r="D24" s="51">
        <v>1</v>
      </c>
      <c r="E24" s="37">
        <f t="shared" si="2"/>
        <v>25</v>
      </c>
      <c r="F24" s="52">
        <f>25/30</f>
        <v>0.83333333333333337</v>
      </c>
    </row>
    <row r="25" spans="1:6" ht="8.25" customHeight="1">
      <c r="A25" s="75"/>
      <c r="B25" s="76"/>
      <c r="C25" s="48"/>
      <c r="D25" s="49"/>
      <c r="E25" s="41"/>
      <c r="F25" s="53"/>
    </row>
    <row r="26" spans="1:6" ht="23.65" customHeight="1">
      <c r="A26" s="68" t="s">
        <v>68</v>
      </c>
      <c r="B26" s="69"/>
      <c r="C26" s="44" t="s">
        <v>12</v>
      </c>
      <c r="D26" s="45" t="s">
        <v>76</v>
      </c>
      <c r="E26" s="54"/>
      <c r="F26" s="55"/>
    </row>
    <row r="27" spans="1:6" ht="24.75" customHeight="1">
      <c r="A27" s="61" t="s">
        <v>21</v>
      </c>
      <c r="B27" s="62"/>
      <c r="C27" s="47">
        <f>$C$6*D27</f>
        <v>129.11000000000001</v>
      </c>
      <c r="D27" s="46">
        <f>129.11/30</f>
        <v>4.3036666666666674</v>
      </c>
      <c r="E27" s="39"/>
      <c r="F27" s="40"/>
    </row>
    <row r="28" spans="1:6" ht="23.25" customHeight="1">
      <c r="A28" s="61" t="s">
        <v>22</v>
      </c>
      <c r="B28" s="62"/>
      <c r="C28" s="47">
        <f>$C$6*D28</f>
        <v>25.82</v>
      </c>
      <c r="D28" s="46">
        <f>25.82/30</f>
        <v>0.86066666666666669</v>
      </c>
      <c r="E28" s="39"/>
      <c r="F28" s="40"/>
    </row>
    <row r="29" spans="1:6" ht="7.9" customHeight="1">
      <c r="A29" s="70"/>
      <c r="B29" s="71"/>
      <c r="C29" s="39"/>
      <c r="D29" s="40"/>
      <c r="E29" s="39"/>
      <c r="F29" s="40"/>
    </row>
    <row r="30" spans="1:6" ht="7.9" customHeight="1">
      <c r="A30" s="70"/>
      <c r="B30" s="71"/>
      <c r="C30" s="39"/>
      <c r="D30" s="40"/>
      <c r="E30" s="39"/>
      <c r="F30" s="40"/>
    </row>
    <row r="31" spans="1:6">
      <c r="A31" s="72" t="s">
        <v>77</v>
      </c>
      <c r="B31" s="73"/>
      <c r="C31" s="74"/>
      <c r="D31" s="40"/>
      <c r="E31" s="39"/>
      <c r="F31" s="40"/>
    </row>
    <row r="32" spans="1:6">
      <c r="A32" s="65" t="s">
        <v>69</v>
      </c>
      <c r="B32" s="66"/>
      <c r="C32" s="66"/>
      <c r="D32" s="66"/>
      <c r="E32" s="66"/>
      <c r="F32" s="67"/>
    </row>
    <row r="33" spans="1:6" ht="31.5" customHeight="1">
      <c r="A33" s="68" t="s">
        <v>70</v>
      </c>
      <c r="B33" s="69"/>
      <c r="C33" s="44" t="s">
        <v>10</v>
      </c>
      <c r="D33" s="50" t="s">
        <v>71</v>
      </c>
      <c r="E33" s="44" t="s">
        <v>11</v>
      </c>
      <c r="F33" s="50" t="s">
        <v>65</v>
      </c>
    </row>
    <row r="34" spans="1:6">
      <c r="A34" s="61" t="s">
        <v>23</v>
      </c>
      <c r="B34" s="62"/>
      <c r="C34" s="47">
        <f t="shared" ref="C34:C41" si="3">$C$7*D34</f>
        <v>1.1399999999999999</v>
      </c>
      <c r="D34" s="56">
        <f>1.14/0.6</f>
        <v>1.9</v>
      </c>
      <c r="E34" s="47">
        <f t="shared" ref="E34:E41" si="4">$C$7*F34</f>
        <v>1.03</v>
      </c>
      <c r="F34" s="56">
        <f>1.03/0.6</f>
        <v>1.7166666666666668</v>
      </c>
    </row>
    <row r="35" spans="1:6">
      <c r="A35" s="61" t="s">
        <v>24</v>
      </c>
      <c r="B35" s="62"/>
      <c r="C35" s="47">
        <f t="shared" si="3"/>
        <v>0.91</v>
      </c>
      <c r="D35" s="56">
        <f>0.91/0.6</f>
        <v>1.5166666666666668</v>
      </c>
      <c r="E35" s="47">
        <f t="shared" si="4"/>
        <v>0.83</v>
      </c>
      <c r="F35" s="56">
        <f>0.83/0.6</f>
        <v>1.3833333333333333</v>
      </c>
    </row>
    <row r="36" spans="1:6">
      <c r="A36" s="61" t="s">
        <v>25</v>
      </c>
      <c r="B36" s="62"/>
      <c r="C36" s="47">
        <f t="shared" si="3"/>
        <v>0.64</v>
      </c>
      <c r="D36" s="56">
        <f>0.64/0.6</f>
        <v>1.0666666666666667</v>
      </c>
      <c r="E36" s="47">
        <f t="shared" si="4"/>
        <v>0.57999999999999996</v>
      </c>
      <c r="F36" s="56">
        <f>0.58/0.6</f>
        <v>0.96666666666666667</v>
      </c>
    </row>
    <row r="37" spans="1:6">
      <c r="A37" s="61" t="s">
        <v>26</v>
      </c>
      <c r="B37" s="62"/>
      <c r="C37" s="47">
        <f t="shared" si="3"/>
        <v>0.8</v>
      </c>
      <c r="D37" s="56">
        <f>0.8/0.6</f>
        <v>1.3333333333333335</v>
      </c>
      <c r="E37" s="47">
        <f t="shared" si="4"/>
        <v>0.72</v>
      </c>
      <c r="F37" s="56">
        <f>0.72/0.6</f>
        <v>1.2</v>
      </c>
    </row>
    <row r="38" spans="1:6">
      <c r="A38" s="61" t="s">
        <v>27</v>
      </c>
      <c r="B38" s="62"/>
      <c r="C38" s="47">
        <f t="shared" si="3"/>
        <v>0.56000000000000005</v>
      </c>
      <c r="D38" s="56">
        <f>0.56/0.6</f>
        <v>0.93333333333333346</v>
      </c>
      <c r="E38" s="47">
        <f t="shared" si="4"/>
        <v>0.51</v>
      </c>
      <c r="F38" s="56">
        <f>0.51/0.6</f>
        <v>0.85000000000000009</v>
      </c>
    </row>
    <row r="39" spans="1:6">
      <c r="A39" s="61" t="s">
        <v>28</v>
      </c>
      <c r="B39" s="62"/>
      <c r="C39" s="47">
        <f t="shared" si="3"/>
        <v>1.1399999999999999</v>
      </c>
      <c r="D39" s="56">
        <f>1.14/0.6</f>
        <v>1.9</v>
      </c>
      <c r="E39" s="47">
        <f t="shared" si="4"/>
        <v>1.03</v>
      </c>
      <c r="F39" s="56">
        <f>1.03/0.6</f>
        <v>1.7166666666666668</v>
      </c>
    </row>
    <row r="40" spans="1:6">
      <c r="A40" s="61" t="s">
        <v>29</v>
      </c>
      <c r="B40" s="62"/>
      <c r="C40" s="47">
        <f t="shared" si="3"/>
        <v>0.8</v>
      </c>
      <c r="D40" s="56">
        <f>0.8/0.6</f>
        <v>1.3333333333333335</v>
      </c>
      <c r="E40" s="47">
        <f t="shared" si="4"/>
        <v>0.72</v>
      </c>
      <c r="F40" s="56">
        <f>0.72/0.6</f>
        <v>1.2</v>
      </c>
    </row>
    <row r="41" spans="1:6" ht="24" customHeight="1">
      <c r="A41" s="61" t="s">
        <v>30</v>
      </c>
      <c r="B41" s="62"/>
      <c r="C41" s="47">
        <f t="shared" si="3"/>
        <v>1.1399999999999999</v>
      </c>
      <c r="D41" s="56">
        <f>1.14/0.6</f>
        <v>1.9</v>
      </c>
      <c r="E41" s="47">
        <f t="shared" si="4"/>
        <v>1.03</v>
      </c>
      <c r="F41" s="56">
        <f>1.03/0.6</f>
        <v>1.7166666666666668</v>
      </c>
    </row>
    <row r="42" spans="1:6" ht="8.65" customHeight="1">
      <c r="A42" s="63"/>
      <c r="B42" s="64"/>
      <c r="C42" s="11"/>
      <c r="D42" s="6"/>
      <c r="E42" s="11"/>
      <c r="F42" s="6"/>
    </row>
  </sheetData>
  <mergeCells count="42">
    <mergeCell ref="A7:B7"/>
    <mergeCell ref="A5:B5"/>
    <mergeCell ref="A6:B6"/>
    <mergeCell ref="A3:F3"/>
    <mergeCell ref="A10:C10"/>
    <mergeCell ref="A11:B11"/>
    <mergeCell ref="A8:B8"/>
    <mergeCell ref="A9:B9"/>
    <mergeCell ref="A1:F1"/>
    <mergeCell ref="A2:F2"/>
    <mergeCell ref="A4:F4"/>
    <mergeCell ref="A22:B22"/>
    <mergeCell ref="A12:B12"/>
    <mergeCell ref="A13:B13"/>
    <mergeCell ref="A14:B14"/>
    <mergeCell ref="A21:B21"/>
    <mergeCell ref="A20:B20"/>
    <mergeCell ref="A15:B15"/>
    <mergeCell ref="A23:B23"/>
    <mergeCell ref="A24:B24"/>
    <mergeCell ref="A25:B25"/>
    <mergeCell ref="A26:B26"/>
    <mergeCell ref="A16:B16"/>
    <mergeCell ref="A17:B17"/>
    <mergeCell ref="A18:B18"/>
    <mergeCell ref="A19:B19"/>
    <mergeCell ref="A40:B40"/>
    <mergeCell ref="A30:B30"/>
    <mergeCell ref="A31:C31"/>
    <mergeCell ref="A29:B29"/>
    <mergeCell ref="A38:B38"/>
    <mergeCell ref="A39:B39"/>
    <mergeCell ref="A27:B27"/>
    <mergeCell ref="A28:B28"/>
    <mergeCell ref="A42:B42"/>
    <mergeCell ref="A32:F32"/>
    <mergeCell ref="A33:B33"/>
    <mergeCell ref="A34:B34"/>
    <mergeCell ref="A41:B41"/>
    <mergeCell ref="A35:B35"/>
    <mergeCell ref="A36:B36"/>
    <mergeCell ref="A37:B3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Table 1</vt:lpstr>
      <vt:lpstr>Table 2</vt:lpstr>
      <vt:lpstr>'Table 1'!Titoli_stampa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RAGIONERIA</cp:lastModifiedBy>
  <cp:lastPrinted>2021-03-26T12:29:50Z</cp:lastPrinted>
  <dcterms:created xsi:type="dcterms:W3CDTF">2021-03-23T10:40:15Z</dcterms:created>
  <dcterms:modified xsi:type="dcterms:W3CDTF">2021-04-22T10:56:09Z</dcterms:modified>
</cp:coreProperties>
</file>