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gioneria\Desktop\fondo salario accessorio 2019\"/>
    </mc:Choice>
  </mc:AlternateContent>
  <bookViews>
    <workbookView xWindow="-105" yWindow="-105" windowWidth="23250" windowHeight="125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5" i="1"/>
  <c r="D15" i="1"/>
  <c r="D21" i="1"/>
  <c r="D23" i="1"/>
  <c r="D24" i="1"/>
  <c r="D25" i="1"/>
  <c r="D62" i="1"/>
  <c r="D50" i="1"/>
  <c r="E55" i="1"/>
  <c r="E59" i="1"/>
  <c r="D60" i="1" s="1"/>
  <c r="D63" i="1" s="1"/>
  <c r="D64" i="1" s="1"/>
  <c r="D66" i="1" s="1"/>
  <c r="D36" i="1"/>
  <c r="D43" i="1"/>
  <c r="D44" i="1"/>
  <c r="D45" i="1"/>
  <c r="D46" i="1"/>
  <c r="D51" i="1"/>
  <c r="D53" i="1"/>
  <c r="D54" i="1"/>
  <c r="D55" i="1"/>
  <c r="D59" i="1"/>
  <c r="D65" i="1"/>
</calcChain>
</file>

<file path=xl/comments1.xml><?xml version="1.0" encoding="utf-8"?>
<comments xmlns="http://schemas.openxmlformats.org/spreadsheetml/2006/main">
  <authors>
    <author>Piero  Bernardi</author>
  </authors>
  <commentList>
    <comment ref="D43" authorId="0" shapeId="0">
      <text>
        <r>
          <rPr>
            <sz val="9"/>
            <color indexed="81"/>
            <rFont val="Tahoma"/>
            <family val="2"/>
          </rPr>
          <t xml:space="preserve">differenza ria 2018+ 0,20% 2018+ differenziali peo 2018
</t>
        </r>
      </text>
    </comment>
  </commentList>
</comments>
</file>

<file path=xl/sharedStrings.xml><?xml version="1.0" encoding="utf-8"?>
<sst xmlns="http://schemas.openxmlformats.org/spreadsheetml/2006/main" count="75" uniqueCount="74">
  <si>
    <t>Allegato A)</t>
  </si>
  <si>
    <t>COSTITUZIONE FONDO RISORSE DECENTRATE ANNO 2019</t>
  </si>
  <si>
    <t>IMPORTO</t>
  </si>
  <si>
    <t>RIFERIMENTO CONTRATTUALE</t>
  </si>
  <si>
    <t>PARTE STABILE</t>
  </si>
  <si>
    <t>Art. 67, comma 1  CCNL 21/05/2018  UNICO IMPORTO CONSOLIDATO</t>
  </si>
  <si>
    <r>
      <t xml:space="preserve">UNICO IMPORTO CONSOLIDATO ANNO 2003 - </t>
    </r>
    <r>
      <rPr>
        <i/>
        <sz val="11"/>
        <rFont val="Arial Narrow"/>
        <family val="2"/>
      </rPr>
      <t>(ART. 31 C.2 CCNL 2002-05) ART.67 C.1 CCNL 2016/2018</t>
    </r>
  </si>
  <si>
    <r>
      <t xml:space="preserve">INCREMENTI CCNL 2002-05 - </t>
    </r>
    <r>
      <rPr>
        <i/>
        <sz val="11"/>
        <rFont val="Arial Narrow"/>
        <family val="2"/>
      </rPr>
      <t>(ART. 32 CC. 1,2,7)</t>
    </r>
  </si>
  <si>
    <r>
      <t xml:space="preserve">INCREMENTI CCNL 2004-05 - </t>
    </r>
    <r>
      <rPr>
        <i/>
        <sz val="11"/>
        <rFont val="Arial Narrow"/>
        <family val="2"/>
      </rPr>
      <t>(ART. 4. CC. 1,4,5 PARTE FISSA)</t>
    </r>
  </si>
  <si>
    <r>
      <t xml:space="preserve">INCREMENTI CCNL 2006-09 - </t>
    </r>
    <r>
      <rPr>
        <i/>
        <sz val="11"/>
        <rFont val="Arial Narrow"/>
        <family val="2"/>
      </rPr>
      <t>(ART. 8. CC. 2,5,6,7 PARTE FISSA)</t>
    </r>
  </si>
  <si>
    <r>
      <t xml:space="preserve">RIDETERMINAZIONE PER INCREMENTO STIPENDIO - </t>
    </r>
    <r>
      <rPr>
        <i/>
        <sz val="11"/>
        <rFont val="Arial Narrow"/>
        <family val="2"/>
      </rPr>
      <t xml:space="preserve">(DICHIARAZIONE CONGIUNTA N.14 CCNL 2002-05 - N.1 CCNL 2008-09) </t>
    </r>
  </si>
  <si>
    <r>
      <t xml:space="preserve">RIA E ASSEGNI AD PERSONAM PERSONALE CESSATO - </t>
    </r>
    <r>
      <rPr>
        <i/>
        <sz val="11"/>
        <rFont val="Arial Narrow"/>
        <family val="2"/>
      </rPr>
      <t>(ART. 4, C.2, CCNL 2000-01) - DAL 2011</t>
    </r>
  </si>
  <si>
    <t>RISPARMI EX ART. 2 C. 3 D.LGS 165/2001</t>
  </si>
  <si>
    <r>
      <t xml:space="preserve">INCREMENTO PER RIDUZIONE STABILE STRAORDINARIO - </t>
    </r>
    <r>
      <rPr>
        <i/>
        <sz val="11"/>
        <rFont val="Arial Narrow"/>
        <family val="2"/>
      </rPr>
      <t>(ART. 14 C.1 CCNL 1998-2001)</t>
    </r>
  </si>
  <si>
    <r>
      <t xml:space="preserve">INCREMENTO PER RIORGANIZZAZIONI CON AUMENTO DOTAZIONE ORGANICA - </t>
    </r>
    <r>
      <rPr>
        <i/>
        <sz val="11"/>
        <rFont val="Arial Narrow"/>
        <family val="2"/>
      </rPr>
      <t>(ART.15, C.5, CCNL 1998-2001 PARTE FISSA)</t>
    </r>
  </si>
  <si>
    <t>RIDUZIONI PERSONALE ATA, POSIZONI ORGANIZZATIVE, ERSTERNALIZZAZIONI</t>
  </si>
  <si>
    <r>
      <t xml:space="preserve">INCREMENTO 0,20% MS 2001 PER ALTE SPECIALIZZAZIONI </t>
    </r>
    <r>
      <rPr>
        <i/>
        <sz val="11"/>
        <rFont val="Arial Narrow"/>
        <family val="2"/>
      </rPr>
      <t>(ART 67, C.1 CCNL 21/05/2018)</t>
    </r>
  </si>
  <si>
    <t>TOTALE IMPORTO UNICO CONSOLIDATO ANNO 2017</t>
  </si>
  <si>
    <t>Art. 67, comma 2  CCNL 21/05/2018  RISORSE STABILI</t>
  </si>
  <si>
    <r>
      <t>RIA E ASSEGNI AD PERSONAM PERSONALE CESSATO quota annua</t>
    </r>
    <r>
      <rPr>
        <i/>
        <sz val="11"/>
        <rFont val="Arial Narrow"/>
        <family val="2"/>
      </rPr>
      <t xml:space="preserve"> ART.67 C.2 lett. C - CCNL 2016/2018</t>
    </r>
  </si>
  <si>
    <r>
      <t>RISPARMI EX ART. 2 C. 3 D.LGS 165/2001</t>
    </r>
    <r>
      <rPr>
        <i/>
        <sz val="11"/>
        <rFont val="Arial Narrow"/>
        <family val="2"/>
      </rPr>
      <t xml:space="preserve"> ART. 67 C. 2 lett. D – CCNL 2016/20218</t>
    </r>
  </si>
  <si>
    <r>
      <t xml:space="preserve">INCREMENTO PER PROCESSI DECENTRAMENTO E TRASFERIMENTO FUNZIONI quota annua </t>
    </r>
    <r>
      <rPr>
        <i/>
        <sz val="11"/>
        <rFont val="Arial Narrow"/>
        <family val="2"/>
      </rPr>
      <t>ART.67 C. 2 lett. E - CCNL 2016/2018</t>
    </r>
  </si>
  <si>
    <r>
      <t>INCREMENTO PER RIDUZIONE STABILE STRAORDINARIO - A</t>
    </r>
    <r>
      <rPr>
        <i/>
        <sz val="11"/>
        <rFont val="Arial Narrow"/>
        <family val="2"/>
      </rPr>
      <t>RT. 67 C.2 lett. G – CCNL 2016/2018</t>
    </r>
  </si>
  <si>
    <r>
      <t xml:space="preserve">INCREMENTO PER RIORGANIZZAZIONI CON AUMENTO DOTAZIONE ORGANICA – </t>
    </r>
    <r>
      <rPr>
        <i/>
        <sz val="11"/>
        <rFont val="Arial Narrow"/>
        <family val="2"/>
      </rPr>
      <t>ART. 67 C.2 lett. H – CCNL 2016/2018</t>
    </r>
  </si>
  <si>
    <t>TOTALE RISORSE STABILI INCLUSE NEL LIMITE ART. 23, C.2 DLGS 75/2017</t>
  </si>
  <si>
    <t>RIDETERMINAZIONE PER INCREMENTO STIPENDIO (dichiarazione congiunta n.5 CCNL 21/05/2018, CDC Sez. Riunite n.6/2018, CDC Sez. Aut. n.19/2018 e art. 11 DL 135/2018) ART. 67 C.2 lett. b)</t>
  </si>
  <si>
    <t>INCREMENTO DI € 83,20 x n. 4 DIPENDENTI AL 31/12/2015 (ART. 67, C. 2 lett. A)</t>
  </si>
  <si>
    <t>TOTALE RISORSE STABILI ESCLUSE NEL LIMITE ART. 23, C.2 DLGS 75/2017</t>
  </si>
  <si>
    <t>TOTALE RISORSE STABILI (voce 13 + voce 19 + voce 22)</t>
  </si>
  <si>
    <t>PARTE VARIABILE</t>
  </si>
  <si>
    <t>Art. 67, comma 3  e art. 68, comma 1 CCNL 21/05/2018  RISORSE VARIABILI</t>
  </si>
  <si>
    <r>
      <t xml:space="preserve">SPONSORIZZAZIONI, ACCORDI COLLABORAZIONE, ECC. se ordinariamente rese </t>
    </r>
    <r>
      <rPr>
        <i/>
        <sz val="11"/>
        <rFont val="Arial Narrow"/>
        <family val="2"/>
      </rPr>
      <t>(ART. 43 commi 1 e 4, L. 449/1997; ART. 15, C.1, lett. D), CCNL 1998-2001)  ART.67 C. 3 lett. A – CCNL 2016/2018</t>
    </r>
  </si>
  <si>
    <r>
      <t xml:space="preserve">RISPARMI DA PIANI RAZIONALIZZAZIONE E RIQUALIFICAZIONE SPESA - </t>
    </r>
    <r>
      <rPr>
        <i/>
        <sz val="11"/>
        <rFont val="Arial Narrow"/>
        <family val="2"/>
      </rPr>
      <t>(ART. 15, COMMA 1, lett. K); ART. 16, COMMI 4 E 5, DL 98/2011) ART. 67 C.3 lett. B – CCNL 2016/2018</t>
    </r>
  </si>
  <si>
    <r>
      <t xml:space="preserve">SPECIFICHE DISPOSIZIONI DI LEGGE (specificare se RECUPERO EVASIONE ICI, INCENTIVI FUNZIONI TECNICHE 2016/2017,) </t>
    </r>
    <r>
      <rPr>
        <i/>
        <sz val="11"/>
        <rFont val="Arial Narrow"/>
        <family val="2"/>
      </rPr>
      <t>ART. 67 C. 3 lett. C – CCNL 2016/2018</t>
    </r>
  </si>
  <si>
    <r>
      <t>RIA E ASSEGNI AD PERSONAM PERSONALE CESSATO quota parte anno cessazione</t>
    </r>
    <r>
      <rPr>
        <i/>
        <sz val="11"/>
        <rFont val="Arial Narrow"/>
        <family val="2"/>
      </rPr>
      <t xml:space="preserve"> ART.67 C.3 lett.D - CCNL 2016/2018</t>
    </r>
  </si>
  <si>
    <r>
      <t xml:space="preserve">MESSI NOTIFICATORI - </t>
    </r>
    <r>
      <rPr>
        <i/>
        <sz val="11"/>
        <rFont val="Arial Narrow"/>
        <family val="2"/>
      </rPr>
      <t>(ART. 54, CCNL 14.9.2000) ART.67 C.3 lett. F – CCNL 2016/2018</t>
    </r>
  </si>
  <si>
    <r>
      <t xml:space="preserve">PERSONALE CASE DA GIOCO </t>
    </r>
    <r>
      <rPr>
        <i/>
        <sz val="11"/>
        <rFont val="Arial Narrow"/>
        <family val="2"/>
      </rPr>
      <t>ART.67 C. 3 lett. G – CCNL 2016/2018</t>
    </r>
  </si>
  <si>
    <r>
      <t xml:space="preserve">INTEGRAZIONE 1,2% MS 1997  </t>
    </r>
    <r>
      <rPr>
        <i/>
        <sz val="11"/>
        <rFont val="Arial Narrow"/>
        <family val="2"/>
      </rPr>
      <t xml:space="preserve">ART. 67 C. 3 lett. H - CCNL 2016/2018 </t>
    </r>
  </si>
  <si>
    <r>
      <t xml:space="preserve">OBIETTIVI ANCHE DI MANTENIMENTO NEL PIANO PERFORMANCE </t>
    </r>
    <r>
      <rPr>
        <i/>
        <sz val="11"/>
        <rFont val="Arial Narrow"/>
        <family val="2"/>
      </rPr>
      <t>ART.67 C.3 lett. I – CCNL 2016/2018</t>
    </r>
  </si>
  <si>
    <r>
      <t xml:space="preserve">INCREMENTO PER PROCESSI DECENTRAMENTO E TRASFERIMENTO FUNZIONI quota parte anno di trasferimento </t>
    </r>
    <r>
      <rPr>
        <i/>
        <sz val="11"/>
        <rFont val="Arial Narrow"/>
        <family val="2"/>
      </rPr>
      <t>ART.67 C. 3 lett. K- CCNL 2016/2018</t>
    </r>
  </si>
  <si>
    <t>TOTALE RISORSE VARIABILI INCLUSE NEL LIMITE ART. 23, C.2 DLGS 75/2017</t>
  </si>
  <si>
    <r>
      <t>SPONSORIZZAZIONI, ACCORDI DI COLLABORAZIONI, COMPENSI ISTAT,</t>
    </r>
    <r>
      <rPr>
        <i/>
        <sz val="11"/>
        <rFont val="Arial Narrow"/>
        <family val="2"/>
      </rPr>
      <t xml:space="preserve"> ECC.</t>
    </r>
    <r>
      <rPr>
        <sz val="11"/>
        <rFont val="Arial Narrow"/>
        <family val="2"/>
      </rPr>
      <t xml:space="preserve"> - </t>
    </r>
    <r>
      <rPr>
        <i/>
        <sz val="11"/>
        <rFont val="Arial Narrow"/>
        <family val="2"/>
      </rPr>
      <t>(ART. 43 comma 3, L. 449/1997; ART. 15, C.1, lett. D), CCNL 1998-2001)</t>
    </r>
    <r>
      <rPr>
        <sz val="11"/>
        <rFont val="Arial Narrow"/>
        <family val="2"/>
      </rPr>
      <t xml:space="preserve"> ART.67 C. 3 lett. A – CCNL 2016/2018 (escluse per convenzioni non ordinariamente rese)</t>
    </r>
  </si>
  <si>
    <r>
      <t xml:space="preserve">RISPARMI DA PIANI RAZIONALIZZAZIONE E RIQUALIFICAZIONE SPESA se prevalente coinvolgimento del personale - </t>
    </r>
    <r>
      <rPr>
        <i/>
        <sz val="11"/>
        <rFont val="Arial Narrow"/>
        <family val="2"/>
      </rPr>
      <t xml:space="preserve">(ART. 15, COMMA 1, lett. K); ART. 16, COMMI 4 E 5, DL 98/2011) ART. 67 C.3 lett. B – CCNL 2016/2018 </t>
    </r>
  </si>
  <si>
    <t>SPECIFICHE DISPOSIZIONI DI LEGGE (AVVOCATURA sentenze favorevoli, INCENTIVI FUNZIONI TECNICHE DLGS 50/2016 dal 2018) ART. 67 C. 3 lett. C – CCNL 2016/2018</t>
  </si>
  <si>
    <t>SOMME RECUPERATE PER INCARICHI EXTRAISTITUZIONALI ART. 53 C.7 DLGS 165/2001</t>
  </si>
  <si>
    <t>TRATTAMENTO ACCESSORIO A CARICO DI FINANZIAMENTI EUROPEI</t>
  </si>
  <si>
    <r>
      <t xml:space="preserve">ECONOMIE FONDO STRAORDINARIO CONFLUITE - </t>
    </r>
    <r>
      <rPr>
        <i/>
        <sz val="11"/>
        <rFont val="Arial Narrow"/>
        <family val="2"/>
      </rPr>
      <t>(ART. 14, C.4, CCNL 1998-2001) ART.67 C. 3 lett. E – CCNL 2016/2018</t>
    </r>
  </si>
  <si>
    <r>
      <t xml:space="preserve">ECONOMIE FONDO ANNO PRECEDENTE solo se di parte stabile – </t>
    </r>
    <r>
      <rPr>
        <i/>
        <sz val="11"/>
        <rFont val="Arial Narrow"/>
        <family val="2"/>
      </rPr>
      <t>ART.68 C.1 – CCNL 2016/2018</t>
    </r>
  </si>
  <si>
    <t>TOTALE RISORSE VARIABILI ESCLUSE NEL LIMITE ART. 23, C.2 DLGS 75/2017</t>
  </si>
  <si>
    <t>TOTALE RISORSE VARIABILI (voce 32 + voce 40)</t>
  </si>
  <si>
    <t>TOTALE COMPLESSIVO FONDO RISORSE DECENTRATE (voce 23 + voce 41)</t>
  </si>
  <si>
    <t>DECURTAZIONI</t>
  </si>
  <si>
    <r>
      <t>DECURTAZIONE CONSOLIDATA 2011-2014</t>
    </r>
    <r>
      <rPr>
        <i/>
        <sz val="11"/>
        <color indexed="8"/>
        <rFont val="Arial Narrow"/>
        <family val="2"/>
      </rPr>
      <t xml:space="preserve"> (II parte ART.9 c.2-bis DL 78/2010) solo su parte stabile circ. RGS 13/2016</t>
    </r>
  </si>
  <si>
    <t>ALTRE DECURTAZIONI (recuperi…)</t>
  </si>
  <si>
    <t>SOMMA DECURTAZIONI SU RISORSE STABILI (voci 42+43)</t>
  </si>
  <si>
    <t>TOTALE FONDO DECURTATO (voce 42 - voce 45)</t>
  </si>
  <si>
    <t xml:space="preserve">VERIFICA DEL LIMITE  </t>
  </si>
  <si>
    <t>LIMITE 2016</t>
  </si>
  <si>
    <t>VERIFICA DEL LIMITE Art. 23 comma 2 Dlgs 75/2017</t>
  </si>
  <si>
    <t>TOTALE FONDO RISORSE DECENTRATE (voce 46)</t>
  </si>
  <si>
    <t>IMPORTO VOCI ESCLUSE DAL LIMITE (voce 22+ voce 40)</t>
  </si>
  <si>
    <t>TOTALE FONDO RISORSE DECENTRATE DA SOTTOPORRE A VERIFICA</t>
  </si>
  <si>
    <t>IMPORTO STANZIATO PER RETRIBUZIONE POSIZIONI ORGANIZZATIVE E RISULTATO (Sent. CdC Sicilia n.172/2018)</t>
  </si>
  <si>
    <r>
      <t xml:space="preserve">MAGGIORAZIONE POSIZIONE ORGANIZZATIVA DEL SEGRETARIO COMUNALE </t>
    </r>
    <r>
      <rPr>
        <i/>
        <sz val="11"/>
        <color indexed="8"/>
        <rFont val="Arial Narrow"/>
        <family val="2"/>
      </rPr>
      <t>(ART.41, c.4 CCNL 16/05/2001)</t>
    </r>
  </si>
  <si>
    <t>FONDO LAVORO STRAORDINARIO</t>
  </si>
  <si>
    <t>TOTALE TRATTAMENTO ACCESSORIO ANNO 2019 SOTTOPOSTO A VERIFICA</t>
  </si>
  <si>
    <t>DECURTAZIONE O MARGINE DA OPERARE PER RISPETTO DEL LIMITE ART.23 C.2 DLGS 75/2017</t>
  </si>
  <si>
    <t>RIEPILOGO RISORSE FINALI DEL FONDO</t>
  </si>
  <si>
    <t>RIEPILOGO RISORSE DEL FONDO 2019</t>
  </si>
  <si>
    <t>RISORSE STABILI (voce 23)</t>
  </si>
  <si>
    <t>DECURTAZIONI (voce 45 + voce 54)</t>
  </si>
  <si>
    <t>TOTALE RISORSE STABILI</t>
  </si>
  <si>
    <t>RISORSE VARIABILI (voce 41)</t>
  </si>
  <si>
    <t>TOTALE FONDO 2019 A DISPOSIZIONE DELLA CONTRATTAZIONE INTEGRATIVA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</si>
</sst>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&quot;€&quot;\ * #,##0.00_-;\-&quot;€&quot;\ * #,##0.00_-;_-&quot;€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Arial Narrow"/>
      <family val="2"/>
    </font>
    <font>
      <sz val="8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14"/>
      <color indexed="8"/>
      <name val="Arial Narrow"/>
      <family val="2"/>
    </font>
    <font>
      <b/>
      <sz val="12"/>
      <name val="Arial Narrow"/>
      <family val="2"/>
    </font>
    <font>
      <b/>
      <i/>
      <sz val="10"/>
      <color indexed="8"/>
      <name val="Arial Narrow"/>
      <family val="2"/>
    </font>
    <font>
      <b/>
      <i/>
      <sz val="11"/>
      <color indexed="8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sz val="11"/>
      <color theme="1"/>
      <name val="Arial Narrow"/>
      <family val="2"/>
    </font>
    <font>
      <i/>
      <sz val="11"/>
      <color indexed="8"/>
      <name val="Arial Narrow"/>
      <family val="2"/>
    </font>
    <font>
      <sz val="11"/>
      <color rgb="FFFF0000"/>
      <name val="Arial Narrow"/>
      <family val="2"/>
    </font>
    <font>
      <b/>
      <sz val="8"/>
      <color indexed="8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i/>
      <sz val="11"/>
      <name val="Arial Narrow"/>
      <family val="2"/>
    </font>
    <font>
      <b/>
      <i/>
      <sz val="11"/>
      <color rgb="FFFF0000"/>
      <name val="Arial Narrow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44" fontId="5" fillId="0" borderId="1" xfId="2" applyFont="1" applyBorder="1" applyAlignment="1">
      <alignment horizontal="right"/>
    </xf>
    <xf numFmtId="164" fontId="4" fillId="0" borderId="1" xfId="1" applyFont="1" applyBorder="1"/>
    <xf numFmtId="44" fontId="7" fillId="2" borderId="1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 indent="1"/>
    </xf>
    <xf numFmtId="44" fontId="12" fillId="5" borderId="1" xfId="2" applyFont="1" applyFill="1" applyBorder="1"/>
    <xf numFmtId="0" fontId="13" fillId="0" borderId="1" xfId="0" applyFont="1" applyBorder="1"/>
    <xf numFmtId="164" fontId="13" fillId="0" borderId="1" xfId="1" applyFont="1" applyBorder="1"/>
    <xf numFmtId="0" fontId="14" fillId="0" borderId="1" xfId="0" applyFont="1" applyBorder="1"/>
    <xf numFmtId="0" fontId="15" fillId="6" borderId="1" xfId="0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left" vertical="center" wrapText="1" indent="1"/>
    </xf>
    <xf numFmtId="44" fontId="16" fillId="6" borderId="1" xfId="2" applyFont="1" applyFill="1" applyBorder="1"/>
    <xf numFmtId="165" fontId="17" fillId="0" borderId="1" xfId="0" applyNumberFormat="1" applyFont="1" applyBorder="1"/>
    <xf numFmtId="164" fontId="17" fillId="0" borderId="1" xfId="1" applyFont="1" applyBorder="1"/>
    <xf numFmtId="0" fontId="17" fillId="0" borderId="1" xfId="0" applyFont="1" applyBorder="1"/>
    <xf numFmtId="44" fontId="12" fillId="0" borderId="1" xfId="2" applyFont="1" applyBorder="1"/>
    <xf numFmtId="0" fontId="15" fillId="6" borderId="1" xfId="0" applyFont="1" applyFill="1" applyBorder="1" applyAlignment="1">
      <alignment horizontal="center" vertical="center"/>
    </xf>
    <xf numFmtId="0" fontId="17" fillId="6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/>
    <xf numFmtId="44" fontId="16" fillId="0" borderId="1" xfId="2" applyFont="1" applyBorder="1"/>
    <xf numFmtId="164" fontId="16" fillId="0" borderId="1" xfId="1" applyFont="1" applyBorder="1"/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44" fontId="12" fillId="6" borderId="1" xfId="2" applyFont="1" applyFill="1" applyBorder="1"/>
    <xf numFmtId="0" fontId="15" fillId="0" borderId="1" xfId="0" applyFont="1" applyBorder="1" applyAlignment="1">
      <alignment horizontal="center" vertical="center"/>
    </xf>
    <xf numFmtId="44" fontId="5" fillId="6" borderId="1" xfId="2" applyFont="1" applyFill="1" applyBorder="1"/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/>
    <xf numFmtId="44" fontId="21" fillId="6" borderId="1" xfId="2" applyFont="1" applyFill="1" applyBorder="1"/>
    <xf numFmtId="164" fontId="11" fillId="0" borderId="1" xfId="1" applyFont="1" applyBorder="1"/>
    <xf numFmtId="0" fontId="11" fillId="0" borderId="1" xfId="0" applyFont="1" applyBorder="1"/>
    <xf numFmtId="0" fontId="4" fillId="5" borderId="1" xfId="0" applyFont="1" applyFill="1" applyBorder="1"/>
    <xf numFmtId="44" fontId="10" fillId="5" borderId="1" xfId="2" applyFont="1" applyFill="1" applyBorder="1"/>
    <xf numFmtId="0" fontId="15" fillId="4" borderId="1" xfId="0" applyFont="1" applyFill="1" applyBorder="1" applyAlignment="1">
      <alignment horizontal="center" vertical="center"/>
    </xf>
    <xf numFmtId="0" fontId="17" fillId="4" borderId="1" xfId="0" applyFont="1" applyFill="1" applyBorder="1"/>
    <xf numFmtId="44" fontId="5" fillId="4" borderId="1" xfId="2" applyFont="1" applyFill="1" applyBorder="1"/>
    <xf numFmtId="0" fontId="8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topLeftCell="A58" workbookViewId="0">
      <selection activeCell="D66" sqref="D66"/>
    </sheetView>
  </sheetViews>
  <sheetFormatPr defaultRowHeight="16.5" x14ac:dyDescent="0.3"/>
  <cols>
    <col min="1" max="1" width="20" style="1" customWidth="1"/>
    <col min="2" max="2" width="3" style="2" customWidth="1"/>
    <col min="3" max="3" width="103.28515625" style="3" customWidth="1"/>
    <col min="4" max="4" width="16.7109375" style="20" customWidth="1"/>
    <col min="5" max="5" width="16.28515625" style="3" customWidth="1"/>
    <col min="6" max="6" width="11.28515625" style="5" customWidth="1"/>
    <col min="7" max="256" width="8.85546875" style="3"/>
    <col min="257" max="257" width="20" style="3" customWidth="1"/>
    <col min="258" max="258" width="3" style="3" customWidth="1"/>
    <col min="259" max="259" width="103.28515625" style="3" customWidth="1"/>
    <col min="260" max="261" width="16.7109375" style="3" customWidth="1"/>
    <col min="262" max="512" width="8.85546875" style="3"/>
    <col min="513" max="513" width="20" style="3" customWidth="1"/>
    <col min="514" max="514" width="3" style="3" customWidth="1"/>
    <col min="515" max="515" width="103.28515625" style="3" customWidth="1"/>
    <col min="516" max="517" width="16.7109375" style="3" customWidth="1"/>
    <col min="518" max="768" width="8.85546875" style="3"/>
    <col min="769" max="769" width="20" style="3" customWidth="1"/>
    <col min="770" max="770" width="3" style="3" customWidth="1"/>
    <col min="771" max="771" width="103.28515625" style="3" customWidth="1"/>
    <col min="772" max="773" width="16.7109375" style="3" customWidth="1"/>
    <col min="774" max="1024" width="8.85546875" style="3"/>
    <col min="1025" max="1025" width="20" style="3" customWidth="1"/>
    <col min="1026" max="1026" width="3" style="3" customWidth="1"/>
    <col min="1027" max="1027" width="103.28515625" style="3" customWidth="1"/>
    <col min="1028" max="1029" width="16.7109375" style="3" customWidth="1"/>
    <col min="1030" max="1280" width="8.85546875" style="3"/>
    <col min="1281" max="1281" width="20" style="3" customWidth="1"/>
    <col min="1282" max="1282" width="3" style="3" customWidth="1"/>
    <col min="1283" max="1283" width="103.28515625" style="3" customWidth="1"/>
    <col min="1284" max="1285" width="16.7109375" style="3" customWidth="1"/>
    <col min="1286" max="1536" width="8.85546875" style="3"/>
    <col min="1537" max="1537" width="20" style="3" customWidth="1"/>
    <col min="1538" max="1538" width="3" style="3" customWidth="1"/>
    <col min="1539" max="1539" width="103.28515625" style="3" customWidth="1"/>
    <col min="1540" max="1541" width="16.7109375" style="3" customWidth="1"/>
    <col min="1542" max="1792" width="8.85546875" style="3"/>
    <col min="1793" max="1793" width="20" style="3" customWidth="1"/>
    <col min="1794" max="1794" width="3" style="3" customWidth="1"/>
    <col min="1795" max="1795" width="103.28515625" style="3" customWidth="1"/>
    <col min="1796" max="1797" width="16.7109375" style="3" customWidth="1"/>
    <col min="1798" max="2048" width="8.85546875" style="3"/>
    <col min="2049" max="2049" width="20" style="3" customWidth="1"/>
    <col min="2050" max="2050" width="3" style="3" customWidth="1"/>
    <col min="2051" max="2051" width="103.28515625" style="3" customWidth="1"/>
    <col min="2052" max="2053" width="16.7109375" style="3" customWidth="1"/>
    <col min="2054" max="2304" width="8.85546875" style="3"/>
    <col min="2305" max="2305" width="20" style="3" customWidth="1"/>
    <col min="2306" max="2306" width="3" style="3" customWidth="1"/>
    <col min="2307" max="2307" width="103.28515625" style="3" customWidth="1"/>
    <col min="2308" max="2309" width="16.7109375" style="3" customWidth="1"/>
    <col min="2310" max="2560" width="8.85546875" style="3"/>
    <col min="2561" max="2561" width="20" style="3" customWidth="1"/>
    <col min="2562" max="2562" width="3" style="3" customWidth="1"/>
    <col min="2563" max="2563" width="103.28515625" style="3" customWidth="1"/>
    <col min="2564" max="2565" width="16.7109375" style="3" customWidth="1"/>
    <col min="2566" max="2816" width="8.85546875" style="3"/>
    <col min="2817" max="2817" width="20" style="3" customWidth="1"/>
    <col min="2818" max="2818" width="3" style="3" customWidth="1"/>
    <col min="2819" max="2819" width="103.28515625" style="3" customWidth="1"/>
    <col min="2820" max="2821" width="16.7109375" style="3" customWidth="1"/>
    <col min="2822" max="3072" width="8.85546875" style="3"/>
    <col min="3073" max="3073" width="20" style="3" customWidth="1"/>
    <col min="3074" max="3074" width="3" style="3" customWidth="1"/>
    <col min="3075" max="3075" width="103.28515625" style="3" customWidth="1"/>
    <col min="3076" max="3077" width="16.7109375" style="3" customWidth="1"/>
    <col min="3078" max="3328" width="8.85546875" style="3"/>
    <col min="3329" max="3329" width="20" style="3" customWidth="1"/>
    <col min="3330" max="3330" width="3" style="3" customWidth="1"/>
    <col min="3331" max="3331" width="103.28515625" style="3" customWidth="1"/>
    <col min="3332" max="3333" width="16.7109375" style="3" customWidth="1"/>
    <col min="3334" max="3584" width="8.85546875" style="3"/>
    <col min="3585" max="3585" width="20" style="3" customWidth="1"/>
    <col min="3586" max="3586" width="3" style="3" customWidth="1"/>
    <col min="3587" max="3587" width="103.28515625" style="3" customWidth="1"/>
    <col min="3588" max="3589" width="16.7109375" style="3" customWidth="1"/>
    <col min="3590" max="3840" width="8.85546875" style="3"/>
    <col min="3841" max="3841" width="20" style="3" customWidth="1"/>
    <col min="3842" max="3842" width="3" style="3" customWidth="1"/>
    <col min="3843" max="3843" width="103.28515625" style="3" customWidth="1"/>
    <col min="3844" max="3845" width="16.7109375" style="3" customWidth="1"/>
    <col min="3846" max="4096" width="8.85546875" style="3"/>
    <col min="4097" max="4097" width="20" style="3" customWidth="1"/>
    <col min="4098" max="4098" width="3" style="3" customWidth="1"/>
    <col min="4099" max="4099" width="103.28515625" style="3" customWidth="1"/>
    <col min="4100" max="4101" width="16.7109375" style="3" customWidth="1"/>
    <col min="4102" max="4352" width="8.85546875" style="3"/>
    <col min="4353" max="4353" width="20" style="3" customWidth="1"/>
    <col min="4354" max="4354" width="3" style="3" customWidth="1"/>
    <col min="4355" max="4355" width="103.28515625" style="3" customWidth="1"/>
    <col min="4356" max="4357" width="16.7109375" style="3" customWidth="1"/>
    <col min="4358" max="4608" width="8.85546875" style="3"/>
    <col min="4609" max="4609" width="20" style="3" customWidth="1"/>
    <col min="4610" max="4610" width="3" style="3" customWidth="1"/>
    <col min="4611" max="4611" width="103.28515625" style="3" customWidth="1"/>
    <col min="4612" max="4613" width="16.7109375" style="3" customWidth="1"/>
    <col min="4614" max="4864" width="8.85546875" style="3"/>
    <col min="4865" max="4865" width="20" style="3" customWidth="1"/>
    <col min="4866" max="4866" width="3" style="3" customWidth="1"/>
    <col min="4867" max="4867" width="103.28515625" style="3" customWidth="1"/>
    <col min="4868" max="4869" width="16.7109375" style="3" customWidth="1"/>
    <col min="4870" max="5120" width="8.85546875" style="3"/>
    <col min="5121" max="5121" width="20" style="3" customWidth="1"/>
    <col min="5122" max="5122" width="3" style="3" customWidth="1"/>
    <col min="5123" max="5123" width="103.28515625" style="3" customWidth="1"/>
    <col min="5124" max="5125" width="16.7109375" style="3" customWidth="1"/>
    <col min="5126" max="5376" width="8.85546875" style="3"/>
    <col min="5377" max="5377" width="20" style="3" customWidth="1"/>
    <col min="5378" max="5378" width="3" style="3" customWidth="1"/>
    <col min="5379" max="5379" width="103.28515625" style="3" customWidth="1"/>
    <col min="5380" max="5381" width="16.7109375" style="3" customWidth="1"/>
    <col min="5382" max="5632" width="8.85546875" style="3"/>
    <col min="5633" max="5633" width="20" style="3" customWidth="1"/>
    <col min="5634" max="5634" width="3" style="3" customWidth="1"/>
    <col min="5635" max="5635" width="103.28515625" style="3" customWidth="1"/>
    <col min="5636" max="5637" width="16.7109375" style="3" customWidth="1"/>
    <col min="5638" max="5888" width="8.85546875" style="3"/>
    <col min="5889" max="5889" width="20" style="3" customWidth="1"/>
    <col min="5890" max="5890" width="3" style="3" customWidth="1"/>
    <col min="5891" max="5891" width="103.28515625" style="3" customWidth="1"/>
    <col min="5892" max="5893" width="16.7109375" style="3" customWidth="1"/>
    <col min="5894" max="6144" width="8.85546875" style="3"/>
    <col min="6145" max="6145" width="20" style="3" customWidth="1"/>
    <col min="6146" max="6146" width="3" style="3" customWidth="1"/>
    <col min="6147" max="6147" width="103.28515625" style="3" customWidth="1"/>
    <col min="6148" max="6149" width="16.7109375" style="3" customWidth="1"/>
    <col min="6150" max="6400" width="8.85546875" style="3"/>
    <col min="6401" max="6401" width="20" style="3" customWidth="1"/>
    <col min="6402" max="6402" width="3" style="3" customWidth="1"/>
    <col min="6403" max="6403" width="103.28515625" style="3" customWidth="1"/>
    <col min="6404" max="6405" width="16.7109375" style="3" customWidth="1"/>
    <col min="6406" max="6656" width="8.85546875" style="3"/>
    <col min="6657" max="6657" width="20" style="3" customWidth="1"/>
    <col min="6658" max="6658" width="3" style="3" customWidth="1"/>
    <col min="6659" max="6659" width="103.28515625" style="3" customWidth="1"/>
    <col min="6660" max="6661" width="16.7109375" style="3" customWidth="1"/>
    <col min="6662" max="6912" width="8.85546875" style="3"/>
    <col min="6913" max="6913" width="20" style="3" customWidth="1"/>
    <col min="6914" max="6914" width="3" style="3" customWidth="1"/>
    <col min="6915" max="6915" width="103.28515625" style="3" customWidth="1"/>
    <col min="6916" max="6917" width="16.7109375" style="3" customWidth="1"/>
    <col min="6918" max="7168" width="8.85546875" style="3"/>
    <col min="7169" max="7169" width="20" style="3" customWidth="1"/>
    <col min="7170" max="7170" width="3" style="3" customWidth="1"/>
    <col min="7171" max="7171" width="103.28515625" style="3" customWidth="1"/>
    <col min="7172" max="7173" width="16.7109375" style="3" customWidth="1"/>
    <col min="7174" max="7424" width="8.85546875" style="3"/>
    <col min="7425" max="7425" width="20" style="3" customWidth="1"/>
    <col min="7426" max="7426" width="3" style="3" customWidth="1"/>
    <col min="7427" max="7427" width="103.28515625" style="3" customWidth="1"/>
    <col min="7428" max="7429" width="16.7109375" style="3" customWidth="1"/>
    <col min="7430" max="7680" width="8.85546875" style="3"/>
    <col min="7681" max="7681" width="20" style="3" customWidth="1"/>
    <col min="7682" max="7682" width="3" style="3" customWidth="1"/>
    <col min="7683" max="7683" width="103.28515625" style="3" customWidth="1"/>
    <col min="7684" max="7685" width="16.7109375" style="3" customWidth="1"/>
    <col min="7686" max="7936" width="8.85546875" style="3"/>
    <col min="7937" max="7937" width="20" style="3" customWidth="1"/>
    <col min="7938" max="7938" width="3" style="3" customWidth="1"/>
    <col min="7939" max="7939" width="103.28515625" style="3" customWidth="1"/>
    <col min="7940" max="7941" width="16.7109375" style="3" customWidth="1"/>
    <col min="7942" max="8192" width="8.85546875" style="3"/>
    <col min="8193" max="8193" width="20" style="3" customWidth="1"/>
    <col min="8194" max="8194" width="3" style="3" customWidth="1"/>
    <col min="8195" max="8195" width="103.28515625" style="3" customWidth="1"/>
    <col min="8196" max="8197" width="16.7109375" style="3" customWidth="1"/>
    <col min="8198" max="8448" width="8.85546875" style="3"/>
    <col min="8449" max="8449" width="20" style="3" customWidth="1"/>
    <col min="8450" max="8450" width="3" style="3" customWidth="1"/>
    <col min="8451" max="8451" width="103.28515625" style="3" customWidth="1"/>
    <col min="8452" max="8453" width="16.7109375" style="3" customWidth="1"/>
    <col min="8454" max="8704" width="8.85546875" style="3"/>
    <col min="8705" max="8705" width="20" style="3" customWidth="1"/>
    <col min="8706" max="8706" width="3" style="3" customWidth="1"/>
    <col min="8707" max="8707" width="103.28515625" style="3" customWidth="1"/>
    <col min="8708" max="8709" width="16.7109375" style="3" customWidth="1"/>
    <col min="8710" max="8960" width="8.85546875" style="3"/>
    <col min="8961" max="8961" width="20" style="3" customWidth="1"/>
    <col min="8962" max="8962" width="3" style="3" customWidth="1"/>
    <col min="8963" max="8963" width="103.28515625" style="3" customWidth="1"/>
    <col min="8964" max="8965" width="16.7109375" style="3" customWidth="1"/>
    <col min="8966" max="9216" width="8.85546875" style="3"/>
    <col min="9217" max="9217" width="20" style="3" customWidth="1"/>
    <col min="9218" max="9218" width="3" style="3" customWidth="1"/>
    <col min="9219" max="9219" width="103.28515625" style="3" customWidth="1"/>
    <col min="9220" max="9221" width="16.7109375" style="3" customWidth="1"/>
    <col min="9222" max="9472" width="8.85546875" style="3"/>
    <col min="9473" max="9473" width="20" style="3" customWidth="1"/>
    <col min="9474" max="9474" width="3" style="3" customWidth="1"/>
    <col min="9475" max="9475" width="103.28515625" style="3" customWidth="1"/>
    <col min="9476" max="9477" width="16.7109375" style="3" customWidth="1"/>
    <col min="9478" max="9728" width="8.85546875" style="3"/>
    <col min="9729" max="9729" width="20" style="3" customWidth="1"/>
    <col min="9730" max="9730" width="3" style="3" customWidth="1"/>
    <col min="9731" max="9731" width="103.28515625" style="3" customWidth="1"/>
    <col min="9732" max="9733" width="16.7109375" style="3" customWidth="1"/>
    <col min="9734" max="9984" width="8.85546875" style="3"/>
    <col min="9985" max="9985" width="20" style="3" customWidth="1"/>
    <col min="9986" max="9986" width="3" style="3" customWidth="1"/>
    <col min="9987" max="9987" width="103.28515625" style="3" customWidth="1"/>
    <col min="9988" max="9989" width="16.7109375" style="3" customWidth="1"/>
    <col min="9990" max="10240" width="8.85546875" style="3"/>
    <col min="10241" max="10241" width="20" style="3" customWidth="1"/>
    <col min="10242" max="10242" width="3" style="3" customWidth="1"/>
    <col min="10243" max="10243" width="103.28515625" style="3" customWidth="1"/>
    <col min="10244" max="10245" width="16.7109375" style="3" customWidth="1"/>
    <col min="10246" max="10496" width="8.85546875" style="3"/>
    <col min="10497" max="10497" width="20" style="3" customWidth="1"/>
    <col min="10498" max="10498" width="3" style="3" customWidth="1"/>
    <col min="10499" max="10499" width="103.28515625" style="3" customWidth="1"/>
    <col min="10500" max="10501" width="16.7109375" style="3" customWidth="1"/>
    <col min="10502" max="10752" width="8.85546875" style="3"/>
    <col min="10753" max="10753" width="20" style="3" customWidth="1"/>
    <col min="10754" max="10754" width="3" style="3" customWidth="1"/>
    <col min="10755" max="10755" width="103.28515625" style="3" customWidth="1"/>
    <col min="10756" max="10757" width="16.7109375" style="3" customWidth="1"/>
    <col min="10758" max="11008" width="8.85546875" style="3"/>
    <col min="11009" max="11009" width="20" style="3" customWidth="1"/>
    <col min="11010" max="11010" width="3" style="3" customWidth="1"/>
    <col min="11011" max="11011" width="103.28515625" style="3" customWidth="1"/>
    <col min="11012" max="11013" width="16.7109375" style="3" customWidth="1"/>
    <col min="11014" max="11264" width="8.85546875" style="3"/>
    <col min="11265" max="11265" width="20" style="3" customWidth="1"/>
    <col min="11266" max="11266" width="3" style="3" customWidth="1"/>
    <col min="11267" max="11267" width="103.28515625" style="3" customWidth="1"/>
    <col min="11268" max="11269" width="16.7109375" style="3" customWidth="1"/>
    <col min="11270" max="11520" width="8.85546875" style="3"/>
    <col min="11521" max="11521" width="20" style="3" customWidth="1"/>
    <col min="11522" max="11522" width="3" style="3" customWidth="1"/>
    <col min="11523" max="11523" width="103.28515625" style="3" customWidth="1"/>
    <col min="11524" max="11525" width="16.7109375" style="3" customWidth="1"/>
    <col min="11526" max="11776" width="8.85546875" style="3"/>
    <col min="11777" max="11777" width="20" style="3" customWidth="1"/>
    <col min="11778" max="11778" width="3" style="3" customWidth="1"/>
    <col min="11779" max="11779" width="103.28515625" style="3" customWidth="1"/>
    <col min="11780" max="11781" width="16.7109375" style="3" customWidth="1"/>
    <col min="11782" max="12032" width="8.85546875" style="3"/>
    <col min="12033" max="12033" width="20" style="3" customWidth="1"/>
    <col min="12034" max="12034" width="3" style="3" customWidth="1"/>
    <col min="12035" max="12035" width="103.28515625" style="3" customWidth="1"/>
    <col min="12036" max="12037" width="16.7109375" style="3" customWidth="1"/>
    <col min="12038" max="12288" width="8.85546875" style="3"/>
    <col min="12289" max="12289" width="20" style="3" customWidth="1"/>
    <col min="12290" max="12290" width="3" style="3" customWidth="1"/>
    <col min="12291" max="12291" width="103.28515625" style="3" customWidth="1"/>
    <col min="12292" max="12293" width="16.7109375" style="3" customWidth="1"/>
    <col min="12294" max="12544" width="8.85546875" style="3"/>
    <col min="12545" max="12545" width="20" style="3" customWidth="1"/>
    <col min="12546" max="12546" width="3" style="3" customWidth="1"/>
    <col min="12547" max="12547" width="103.28515625" style="3" customWidth="1"/>
    <col min="12548" max="12549" width="16.7109375" style="3" customWidth="1"/>
    <col min="12550" max="12800" width="8.85546875" style="3"/>
    <col min="12801" max="12801" width="20" style="3" customWidth="1"/>
    <col min="12802" max="12802" width="3" style="3" customWidth="1"/>
    <col min="12803" max="12803" width="103.28515625" style="3" customWidth="1"/>
    <col min="12804" max="12805" width="16.7109375" style="3" customWidth="1"/>
    <col min="12806" max="13056" width="8.85546875" style="3"/>
    <col min="13057" max="13057" width="20" style="3" customWidth="1"/>
    <col min="13058" max="13058" width="3" style="3" customWidth="1"/>
    <col min="13059" max="13059" width="103.28515625" style="3" customWidth="1"/>
    <col min="13060" max="13061" width="16.7109375" style="3" customWidth="1"/>
    <col min="13062" max="13312" width="8.85546875" style="3"/>
    <col min="13313" max="13313" width="20" style="3" customWidth="1"/>
    <col min="13314" max="13314" width="3" style="3" customWidth="1"/>
    <col min="13315" max="13315" width="103.28515625" style="3" customWidth="1"/>
    <col min="13316" max="13317" width="16.7109375" style="3" customWidth="1"/>
    <col min="13318" max="13568" width="8.85546875" style="3"/>
    <col min="13569" max="13569" width="20" style="3" customWidth="1"/>
    <col min="13570" max="13570" width="3" style="3" customWidth="1"/>
    <col min="13571" max="13571" width="103.28515625" style="3" customWidth="1"/>
    <col min="13572" max="13573" width="16.7109375" style="3" customWidth="1"/>
    <col min="13574" max="13824" width="8.85546875" style="3"/>
    <col min="13825" max="13825" width="20" style="3" customWidth="1"/>
    <col min="13826" max="13826" width="3" style="3" customWidth="1"/>
    <col min="13827" max="13827" width="103.28515625" style="3" customWidth="1"/>
    <col min="13828" max="13829" width="16.7109375" style="3" customWidth="1"/>
    <col min="13830" max="14080" width="8.85546875" style="3"/>
    <col min="14081" max="14081" width="20" style="3" customWidth="1"/>
    <col min="14082" max="14082" width="3" style="3" customWidth="1"/>
    <col min="14083" max="14083" width="103.28515625" style="3" customWidth="1"/>
    <col min="14084" max="14085" width="16.7109375" style="3" customWidth="1"/>
    <col min="14086" max="14336" width="8.85546875" style="3"/>
    <col min="14337" max="14337" width="20" style="3" customWidth="1"/>
    <col min="14338" max="14338" width="3" style="3" customWidth="1"/>
    <col min="14339" max="14339" width="103.28515625" style="3" customWidth="1"/>
    <col min="14340" max="14341" width="16.7109375" style="3" customWidth="1"/>
    <col min="14342" max="14592" width="8.85546875" style="3"/>
    <col min="14593" max="14593" width="20" style="3" customWidth="1"/>
    <col min="14594" max="14594" width="3" style="3" customWidth="1"/>
    <col min="14595" max="14595" width="103.28515625" style="3" customWidth="1"/>
    <col min="14596" max="14597" width="16.7109375" style="3" customWidth="1"/>
    <col min="14598" max="14848" width="8.85546875" style="3"/>
    <col min="14849" max="14849" width="20" style="3" customWidth="1"/>
    <col min="14850" max="14850" width="3" style="3" customWidth="1"/>
    <col min="14851" max="14851" width="103.28515625" style="3" customWidth="1"/>
    <col min="14852" max="14853" width="16.7109375" style="3" customWidth="1"/>
    <col min="14854" max="15104" width="8.85546875" style="3"/>
    <col min="15105" max="15105" width="20" style="3" customWidth="1"/>
    <col min="15106" max="15106" width="3" style="3" customWidth="1"/>
    <col min="15107" max="15107" width="103.28515625" style="3" customWidth="1"/>
    <col min="15108" max="15109" width="16.7109375" style="3" customWidth="1"/>
    <col min="15110" max="15360" width="8.85546875" style="3"/>
    <col min="15361" max="15361" width="20" style="3" customWidth="1"/>
    <col min="15362" max="15362" width="3" style="3" customWidth="1"/>
    <col min="15363" max="15363" width="103.28515625" style="3" customWidth="1"/>
    <col min="15364" max="15365" width="16.7109375" style="3" customWidth="1"/>
    <col min="15366" max="15616" width="8.85546875" style="3"/>
    <col min="15617" max="15617" width="20" style="3" customWidth="1"/>
    <col min="15618" max="15618" width="3" style="3" customWidth="1"/>
    <col min="15619" max="15619" width="103.28515625" style="3" customWidth="1"/>
    <col min="15620" max="15621" width="16.7109375" style="3" customWidth="1"/>
    <col min="15622" max="15872" width="8.85546875" style="3"/>
    <col min="15873" max="15873" width="20" style="3" customWidth="1"/>
    <col min="15874" max="15874" width="3" style="3" customWidth="1"/>
    <col min="15875" max="15875" width="103.28515625" style="3" customWidth="1"/>
    <col min="15876" max="15877" width="16.7109375" style="3" customWidth="1"/>
    <col min="15878" max="16128" width="8.85546875" style="3"/>
    <col min="16129" max="16129" width="20" style="3" customWidth="1"/>
    <col min="16130" max="16130" width="3" style="3" customWidth="1"/>
    <col min="16131" max="16131" width="103.28515625" style="3" customWidth="1"/>
    <col min="16132" max="16133" width="16.7109375" style="3" customWidth="1"/>
    <col min="16134" max="16384" width="8.85546875" style="3"/>
  </cols>
  <sheetData>
    <row r="1" spans="1:6" x14ac:dyDescent="0.3">
      <c r="D1" s="4" t="s">
        <v>0</v>
      </c>
    </row>
    <row r="2" spans="1:6" ht="31.5" customHeight="1" x14ac:dyDescent="0.3">
      <c r="A2" s="45" t="s">
        <v>1</v>
      </c>
      <c r="B2" s="45"/>
      <c r="C2" s="45"/>
      <c r="D2" s="6" t="s">
        <v>2</v>
      </c>
    </row>
    <row r="3" spans="1:6" ht="27" customHeight="1" x14ac:dyDescent="0.3">
      <c r="A3" s="7" t="s">
        <v>3</v>
      </c>
      <c r="B3" s="44" t="s">
        <v>4</v>
      </c>
      <c r="C3" s="44"/>
      <c r="D3" s="44"/>
    </row>
    <row r="4" spans="1:6" s="11" customFormat="1" ht="16.899999999999999" customHeight="1" x14ac:dyDescent="0.3">
      <c r="A4" s="43" t="s">
        <v>5</v>
      </c>
      <c r="B4" s="8">
        <v>1</v>
      </c>
      <c r="C4" s="9" t="s">
        <v>6</v>
      </c>
      <c r="D4" s="10">
        <f>6817.15+2313.73+638.09+1760</f>
        <v>11528.97</v>
      </c>
      <c r="F4" s="12"/>
    </row>
    <row r="5" spans="1:6" ht="16.899999999999999" customHeight="1" x14ac:dyDescent="0.3">
      <c r="A5" s="43"/>
      <c r="B5" s="8">
        <v>2</v>
      </c>
      <c r="C5" s="9" t="s">
        <v>7</v>
      </c>
      <c r="D5" s="10">
        <f>1162.54+1143.13</f>
        <v>2305.67</v>
      </c>
    </row>
    <row r="6" spans="1:6" ht="16.899999999999999" customHeight="1" x14ac:dyDescent="0.3">
      <c r="A6" s="43"/>
      <c r="B6" s="8">
        <v>3</v>
      </c>
      <c r="C6" s="9" t="s">
        <v>8</v>
      </c>
      <c r="D6" s="10">
        <v>817.6</v>
      </c>
    </row>
    <row r="7" spans="1:6" ht="16.899999999999999" customHeight="1" x14ac:dyDescent="0.3">
      <c r="A7" s="43"/>
      <c r="B7" s="8">
        <v>4</v>
      </c>
      <c r="C7" s="9" t="s">
        <v>9</v>
      </c>
      <c r="D7" s="10">
        <v>988.04</v>
      </c>
    </row>
    <row r="8" spans="1:6" ht="16.899999999999999" customHeight="1" x14ac:dyDescent="0.3">
      <c r="A8" s="43"/>
      <c r="B8" s="8">
        <v>5</v>
      </c>
      <c r="C8" s="9" t="s">
        <v>10</v>
      </c>
      <c r="D8" s="10">
        <v>352.3</v>
      </c>
    </row>
    <row r="9" spans="1:6" ht="16.899999999999999" customHeight="1" x14ac:dyDescent="0.3">
      <c r="A9" s="43"/>
      <c r="B9" s="8">
        <v>6</v>
      </c>
      <c r="C9" s="9" t="s">
        <v>11</v>
      </c>
      <c r="D9" s="10">
        <v>4821.96</v>
      </c>
      <c r="E9" s="5"/>
    </row>
    <row r="10" spans="1:6" ht="16.899999999999999" customHeight="1" x14ac:dyDescent="0.3">
      <c r="A10" s="43"/>
      <c r="B10" s="8">
        <v>7</v>
      </c>
      <c r="C10" s="9" t="s">
        <v>12</v>
      </c>
      <c r="D10" s="10"/>
    </row>
    <row r="11" spans="1:6" ht="16.899999999999999" customHeight="1" x14ac:dyDescent="0.3">
      <c r="A11" s="43"/>
      <c r="B11" s="8">
        <v>9</v>
      </c>
      <c r="C11" s="9" t="s">
        <v>13</v>
      </c>
      <c r="D11" s="10">
        <v>84.82</v>
      </c>
    </row>
    <row r="12" spans="1:6" ht="16.899999999999999" customHeight="1" x14ac:dyDescent="0.3">
      <c r="A12" s="43"/>
      <c r="B12" s="8">
        <v>10</v>
      </c>
      <c r="C12" s="9" t="s">
        <v>14</v>
      </c>
      <c r="D12" s="10"/>
    </row>
    <row r="13" spans="1:6" ht="16.899999999999999" customHeight="1" x14ac:dyDescent="0.3">
      <c r="A13" s="43"/>
      <c r="B13" s="8">
        <v>11</v>
      </c>
      <c r="C13" s="9" t="s">
        <v>15</v>
      </c>
      <c r="D13" s="10"/>
    </row>
    <row r="14" spans="1:6" ht="16.899999999999999" customHeight="1" x14ac:dyDescent="0.3">
      <c r="A14" s="43"/>
      <c r="B14" s="8">
        <v>12</v>
      </c>
      <c r="C14" s="9" t="s">
        <v>16</v>
      </c>
      <c r="D14" s="10">
        <v>247.62</v>
      </c>
      <c r="E14" s="13"/>
    </row>
    <row r="15" spans="1:6" s="19" customFormat="1" ht="16.899999999999999" customHeight="1" x14ac:dyDescent="0.3">
      <c r="A15" s="43"/>
      <c r="B15" s="14">
        <v>13</v>
      </c>
      <c r="C15" s="15" t="s">
        <v>17</v>
      </c>
      <c r="D15" s="16">
        <f>SUM(D4:D14)</f>
        <v>21146.979999999996</v>
      </c>
      <c r="E15" s="17"/>
      <c r="F15" s="18"/>
    </row>
    <row r="16" spans="1:6" ht="16.899999999999999" customHeight="1" x14ac:dyDescent="0.3">
      <c r="A16" s="43" t="s">
        <v>18</v>
      </c>
      <c r="B16" s="8">
        <v>14</v>
      </c>
      <c r="C16" s="9" t="s">
        <v>19</v>
      </c>
      <c r="D16" s="20">
        <v>0</v>
      </c>
    </row>
    <row r="17" spans="1:6" ht="16.899999999999999" customHeight="1" x14ac:dyDescent="0.3">
      <c r="A17" s="43"/>
      <c r="B17" s="2">
        <v>15</v>
      </c>
      <c r="C17" s="9" t="s">
        <v>20</v>
      </c>
      <c r="D17" s="20">
        <v>0</v>
      </c>
    </row>
    <row r="18" spans="1:6" ht="16.899999999999999" customHeight="1" x14ac:dyDescent="0.3">
      <c r="A18" s="43"/>
      <c r="B18" s="2">
        <v>16</v>
      </c>
      <c r="C18" s="9" t="s">
        <v>21</v>
      </c>
      <c r="D18" s="20">
        <v>0</v>
      </c>
    </row>
    <row r="19" spans="1:6" ht="16.899999999999999" customHeight="1" x14ac:dyDescent="0.3">
      <c r="A19" s="43"/>
      <c r="B19" s="2">
        <v>17</v>
      </c>
      <c r="C19" s="9" t="s">
        <v>22</v>
      </c>
      <c r="D19" s="20">
        <v>0</v>
      </c>
    </row>
    <row r="20" spans="1:6" ht="16.899999999999999" customHeight="1" x14ac:dyDescent="0.3">
      <c r="A20" s="43"/>
      <c r="B20" s="2">
        <v>18</v>
      </c>
      <c r="C20" s="9" t="s">
        <v>23</v>
      </c>
      <c r="D20" s="20">
        <v>0</v>
      </c>
    </row>
    <row r="21" spans="1:6" s="19" customFormat="1" ht="16.899999999999999" customHeight="1" x14ac:dyDescent="0.3">
      <c r="A21" s="43"/>
      <c r="B21" s="21">
        <v>19</v>
      </c>
      <c r="C21" s="22" t="s">
        <v>24</v>
      </c>
      <c r="D21" s="16">
        <f>SUM(D16:D20)</f>
        <v>0</v>
      </c>
      <c r="F21" s="5"/>
    </row>
    <row r="22" spans="1:6" ht="33" x14ac:dyDescent="0.3">
      <c r="A22" s="43"/>
      <c r="B22" s="2">
        <v>20</v>
      </c>
      <c r="C22" s="9" t="s">
        <v>25</v>
      </c>
      <c r="D22" s="10">
        <v>318.89</v>
      </c>
      <c r="E22" s="13"/>
    </row>
    <row r="23" spans="1:6" x14ac:dyDescent="0.3">
      <c r="A23" s="43"/>
      <c r="B23" s="2">
        <v>21</v>
      </c>
      <c r="C23" s="9" t="s">
        <v>26</v>
      </c>
      <c r="D23" s="10">
        <f>83.2*4</f>
        <v>332.8</v>
      </c>
      <c r="E23" s="13"/>
    </row>
    <row r="24" spans="1:6" s="19" customFormat="1" ht="16.899999999999999" customHeight="1" x14ac:dyDescent="0.3">
      <c r="A24" s="43"/>
      <c r="B24" s="21">
        <v>22</v>
      </c>
      <c r="C24" s="22" t="s">
        <v>27</v>
      </c>
      <c r="D24" s="16">
        <f>SUM(D22:D23)</f>
        <v>651.69000000000005</v>
      </c>
      <c r="F24" s="18"/>
    </row>
    <row r="25" spans="1:6" s="19" customFormat="1" ht="16.899999999999999" customHeight="1" x14ac:dyDescent="0.3">
      <c r="A25" s="43"/>
      <c r="B25" s="21">
        <v>23</v>
      </c>
      <c r="C25" s="22" t="s">
        <v>28</v>
      </c>
      <c r="D25" s="16">
        <f>D15+D21+D24</f>
        <v>21798.669999999995</v>
      </c>
      <c r="F25" s="18"/>
    </row>
    <row r="26" spans="1:6" ht="28.5" customHeight="1" x14ac:dyDescent="0.3">
      <c r="A26" s="43"/>
      <c r="B26" s="44" t="s">
        <v>29</v>
      </c>
      <c r="C26" s="44"/>
      <c r="D26" s="44"/>
    </row>
    <row r="27" spans="1:6" ht="33" x14ac:dyDescent="0.3">
      <c r="A27" s="43" t="s">
        <v>30</v>
      </c>
      <c r="B27" s="2">
        <v>23</v>
      </c>
      <c r="C27" s="9" t="s">
        <v>31</v>
      </c>
      <c r="D27" s="20">
        <v>0</v>
      </c>
    </row>
    <row r="28" spans="1:6" ht="33" x14ac:dyDescent="0.3">
      <c r="A28" s="43"/>
      <c r="B28" s="2">
        <v>24</v>
      </c>
      <c r="C28" s="9" t="s">
        <v>32</v>
      </c>
      <c r="D28" s="20">
        <v>0</v>
      </c>
    </row>
    <row r="29" spans="1:6" ht="33" x14ac:dyDescent="0.3">
      <c r="A29" s="43"/>
      <c r="B29" s="2">
        <v>25</v>
      </c>
      <c r="C29" s="9" t="s">
        <v>33</v>
      </c>
      <c r="D29" s="20">
        <v>0</v>
      </c>
    </row>
    <row r="30" spans="1:6" ht="16.899999999999999" customHeight="1" x14ac:dyDescent="0.3">
      <c r="A30" s="43"/>
      <c r="B30" s="2">
        <v>26</v>
      </c>
      <c r="C30" s="9" t="s">
        <v>34</v>
      </c>
      <c r="D30" s="20">
        <v>0</v>
      </c>
    </row>
    <row r="31" spans="1:6" ht="16.899999999999999" customHeight="1" x14ac:dyDescent="0.3">
      <c r="A31" s="43"/>
      <c r="B31" s="2">
        <v>27</v>
      </c>
      <c r="C31" s="9" t="s">
        <v>35</v>
      </c>
      <c r="D31" s="20">
        <v>0</v>
      </c>
    </row>
    <row r="32" spans="1:6" ht="16.899999999999999" customHeight="1" x14ac:dyDescent="0.3">
      <c r="A32" s="43"/>
      <c r="B32" s="2">
        <v>28</v>
      </c>
      <c r="C32" s="9" t="s">
        <v>36</v>
      </c>
      <c r="D32" s="20">
        <v>0</v>
      </c>
    </row>
    <row r="33" spans="1:6" ht="16.899999999999999" customHeight="1" x14ac:dyDescent="0.3">
      <c r="A33" s="43"/>
      <c r="B33" s="2">
        <v>29</v>
      </c>
      <c r="C33" s="9" t="s">
        <v>37</v>
      </c>
      <c r="D33" s="20">
        <v>0</v>
      </c>
    </row>
    <row r="34" spans="1:6" ht="16.899999999999999" customHeight="1" x14ac:dyDescent="0.3">
      <c r="A34" s="43"/>
      <c r="B34" s="2">
        <v>30</v>
      </c>
      <c r="C34" s="9" t="s">
        <v>38</v>
      </c>
      <c r="D34" s="20">
        <v>0</v>
      </c>
    </row>
    <row r="35" spans="1:6" ht="28.9" customHeight="1" x14ac:dyDescent="0.3">
      <c r="A35" s="43"/>
      <c r="B35" s="2">
        <v>31</v>
      </c>
      <c r="C35" s="9" t="s">
        <v>39</v>
      </c>
      <c r="D35" s="20">
        <v>0</v>
      </c>
    </row>
    <row r="36" spans="1:6" s="19" customFormat="1" ht="16.899999999999999" customHeight="1" x14ac:dyDescent="0.3">
      <c r="A36" s="43"/>
      <c r="B36" s="21">
        <v>32</v>
      </c>
      <c r="C36" s="22" t="s">
        <v>40</v>
      </c>
      <c r="D36" s="16">
        <f>D27+D28+D29+D30+D31+D32+D33+D34+D35</f>
        <v>0</v>
      </c>
      <c r="F36" s="18"/>
    </row>
    <row r="37" spans="1:6" ht="33" x14ac:dyDescent="0.3">
      <c r="A37" s="43"/>
      <c r="B37" s="2">
        <v>33</v>
      </c>
      <c r="C37" s="9" t="s">
        <v>41</v>
      </c>
      <c r="D37" s="20">
        <v>0</v>
      </c>
    </row>
    <row r="38" spans="1:6" ht="33" x14ac:dyDescent="0.3">
      <c r="A38" s="43"/>
      <c r="B38" s="2">
        <v>34</v>
      </c>
      <c r="C38" s="9" t="s">
        <v>42</v>
      </c>
      <c r="D38" s="20">
        <v>0</v>
      </c>
    </row>
    <row r="39" spans="1:6" ht="33" x14ac:dyDescent="0.3">
      <c r="A39" s="43"/>
      <c r="B39" s="2">
        <v>35</v>
      </c>
      <c r="C39" s="9" t="s">
        <v>43</v>
      </c>
      <c r="D39" s="20">
        <v>0</v>
      </c>
    </row>
    <row r="40" spans="1:6" ht="16.899999999999999" customHeight="1" x14ac:dyDescent="0.3">
      <c r="A40" s="43"/>
      <c r="B40" s="2">
        <v>36</v>
      </c>
      <c r="C40" s="9" t="s">
        <v>44</v>
      </c>
      <c r="D40" s="20">
        <v>0</v>
      </c>
    </row>
    <row r="41" spans="1:6" ht="16.899999999999999" customHeight="1" x14ac:dyDescent="0.3">
      <c r="A41" s="43"/>
      <c r="B41" s="2">
        <v>37</v>
      </c>
      <c r="C41" s="9" t="s">
        <v>45</v>
      </c>
      <c r="D41" s="20">
        <v>0</v>
      </c>
    </row>
    <row r="42" spans="1:6" ht="16.899999999999999" customHeight="1" x14ac:dyDescent="0.3">
      <c r="A42" s="43"/>
      <c r="B42" s="2">
        <v>38</v>
      </c>
      <c r="C42" s="9" t="s">
        <v>46</v>
      </c>
      <c r="D42" s="20">
        <v>0</v>
      </c>
    </row>
    <row r="43" spans="1:6" ht="16.899999999999999" customHeight="1" x14ac:dyDescent="0.3">
      <c r="A43" s="43"/>
      <c r="B43" s="2">
        <v>39</v>
      </c>
      <c r="C43" s="9" t="s">
        <v>47</v>
      </c>
      <c r="D43" s="20">
        <f>691.08+280.4+247.62</f>
        <v>1219.0999999999999</v>
      </c>
    </row>
    <row r="44" spans="1:6" s="19" customFormat="1" ht="16.899999999999999" customHeight="1" x14ac:dyDescent="0.3">
      <c r="A44" s="43"/>
      <c r="B44" s="21">
        <v>40</v>
      </c>
      <c r="C44" s="22" t="s">
        <v>48</v>
      </c>
      <c r="D44" s="16">
        <f>D37+D38+D39+D40+D41+D42+D43</f>
        <v>1219.0999999999999</v>
      </c>
      <c r="F44" s="18"/>
    </row>
    <row r="45" spans="1:6" s="19" customFormat="1" ht="16.899999999999999" customHeight="1" x14ac:dyDescent="0.3">
      <c r="A45" s="43"/>
      <c r="B45" s="21">
        <v>41</v>
      </c>
      <c r="C45" s="22" t="s">
        <v>49</v>
      </c>
      <c r="D45" s="16">
        <f>D36+D44</f>
        <v>1219.0999999999999</v>
      </c>
      <c r="F45" s="18"/>
    </row>
    <row r="46" spans="1:6" s="19" customFormat="1" ht="16.899999999999999" customHeight="1" x14ac:dyDescent="0.3">
      <c r="A46" s="43"/>
      <c r="B46" s="21">
        <v>42</v>
      </c>
      <c r="C46" s="22" t="s">
        <v>50</v>
      </c>
      <c r="D46" s="16">
        <f>D25+D45</f>
        <v>23017.769999999993</v>
      </c>
      <c r="F46" s="18"/>
    </row>
    <row r="47" spans="1:6" ht="27.75" customHeight="1" x14ac:dyDescent="0.3">
      <c r="A47" s="43"/>
      <c r="B47" s="44" t="s">
        <v>51</v>
      </c>
      <c r="C47" s="44"/>
      <c r="D47" s="44"/>
    </row>
    <row r="48" spans="1:6" ht="16.899999999999999" customHeight="1" x14ac:dyDescent="0.3">
      <c r="A48" s="46" t="s">
        <v>51</v>
      </c>
      <c r="B48" s="2">
        <v>43</v>
      </c>
      <c r="C48" s="3" t="s">
        <v>52</v>
      </c>
      <c r="D48" s="20">
        <v>-2667</v>
      </c>
    </row>
    <row r="49" spans="1:7" ht="16.899999999999999" customHeight="1" x14ac:dyDescent="0.3">
      <c r="A49" s="46"/>
      <c r="B49" s="2">
        <v>44</v>
      </c>
      <c r="C49" s="3" t="s">
        <v>53</v>
      </c>
      <c r="D49" s="20">
        <v>0</v>
      </c>
    </row>
    <row r="50" spans="1:7" s="24" customFormat="1" ht="16.899999999999999" customHeight="1" x14ac:dyDescent="0.3">
      <c r="A50" s="46"/>
      <c r="B50" s="23">
        <v>45</v>
      </c>
      <c r="C50" s="24" t="s">
        <v>54</v>
      </c>
      <c r="D50" s="25">
        <f>D48+D49</f>
        <v>-2667</v>
      </c>
      <c r="F50" s="26"/>
    </row>
    <row r="51" spans="1:7" s="19" customFormat="1" ht="16.899999999999999" customHeight="1" x14ac:dyDescent="0.3">
      <c r="A51" s="46"/>
      <c r="B51" s="21">
        <v>46</v>
      </c>
      <c r="C51" s="22" t="s">
        <v>55</v>
      </c>
      <c r="D51" s="16">
        <f>D46+D50</f>
        <v>20350.769999999993</v>
      </c>
      <c r="F51" s="18"/>
    </row>
    <row r="52" spans="1:7" ht="27.75" customHeight="1" x14ac:dyDescent="0.3">
      <c r="A52" s="46"/>
      <c r="B52" s="44" t="s">
        <v>56</v>
      </c>
      <c r="C52" s="44"/>
      <c r="D52" s="44"/>
      <c r="E52" s="27" t="s">
        <v>57</v>
      </c>
    </row>
    <row r="53" spans="1:7" s="11" customFormat="1" ht="16.899999999999999" customHeight="1" x14ac:dyDescent="0.3">
      <c r="A53" s="43" t="s">
        <v>58</v>
      </c>
      <c r="B53" s="2">
        <v>47</v>
      </c>
      <c r="C53" s="28" t="s">
        <v>59</v>
      </c>
      <c r="D53" s="29">
        <f>D51</f>
        <v>20350.769999999993</v>
      </c>
      <c r="E53" s="30"/>
      <c r="F53" s="12"/>
    </row>
    <row r="54" spans="1:7" ht="16.899999999999999" customHeight="1" x14ac:dyDescent="0.3">
      <c r="A54" s="43"/>
      <c r="B54" s="2">
        <v>48</v>
      </c>
      <c r="C54" s="3" t="s">
        <v>60</v>
      </c>
      <c r="D54" s="20">
        <f>D24+D44</f>
        <v>1870.79</v>
      </c>
      <c r="E54" s="30"/>
    </row>
    <row r="55" spans="1:7" ht="16.899999999999999" customHeight="1" x14ac:dyDescent="0.3">
      <c r="A55" s="43"/>
      <c r="B55" s="31">
        <v>49</v>
      </c>
      <c r="C55" s="19" t="s">
        <v>61</v>
      </c>
      <c r="D55" s="25">
        <f>D53-D54</f>
        <v>18479.979999999992</v>
      </c>
      <c r="E55" s="16">
        <f>15512+247.62</f>
        <v>15759.62</v>
      </c>
    </row>
    <row r="56" spans="1:7" ht="16.899999999999999" customHeight="1" x14ac:dyDescent="0.3">
      <c r="A56" s="43"/>
      <c r="B56" s="2">
        <v>50</v>
      </c>
      <c r="C56" s="3" t="s">
        <v>62</v>
      </c>
      <c r="D56" s="20">
        <v>20000</v>
      </c>
      <c r="E56" s="30">
        <v>22283.32</v>
      </c>
    </row>
    <row r="57" spans="1:7" ht="16.899999999999999" customHeight="1" x14ac:dyDescent="0.3">
      <c r="A57" s="43"/>
      <c r="B57" s="2">
        <v>51</v>
      </c>
      <c r="C57" s="3" t="s">
        <v>63</v>
      </c>
      <c r="D57" s="20">
        <v>0</v>
      </c>
      <c r="E57" s="30">
        <v>0</v>
      </c>
    </row>
    <row r="58" spans="1:7" ht="16.899999999999999" customHeight="1" x14ac:dyDescent="0.3">
      <c r="A58" s="43"/>
      <c r="B58" s="2">
        <v>52</v>
      </c>
      <c r="C58" s="3" t="s">
        <v>64</v>
      </c>
      <c r="D58" s="20">
        <v>0</v>
      </c>
      <c r="E58" s="30">
        <v>0</v>
      </c>
    </row>
    <row r="59" spans="1:7" s="19" customFormat="1" ht="16.899999999999999" customHeight="1" x14ac:dyDescent="0.3">
      <c r="A59" s="43"/>
      <c r="B59" s="21">
        <v>53</v>
      </c>
      <c r="C59" s="22" t="s">
        <v>65</v>
      </c>
      <c r="D59" s="32">
        <f>D55+D56+D57+D58</f>
        <v>38479.979999999996</v>
      </c>
      <c r="E59" s="32">
        <f>E55+E56+E57+E58</f>
        <v>38042.94</v>
      </c>
      <c r="F59" s="18"/>
      <c r="G59" s="17"/>
    </row>
    <row r="60" spans="1:7" s="37" customFormat="1" ht="16.899999999999999" customHeight="1" x14ac:dyDescent="0.3">
      <c r="A60" s="43"/>
      <c r="B60" s="33">
        <v>54</v>
      </c>
      <c r="C60" s="34" t="s">
        <v>66</v>
      </c>
      <c r="D60" s="35">
        <f>E59-D59</f>
        <v>-437.0399999999936</v>
      </c>
      <c r="E60" s="5"/>
      <c r="F60" s="36"/>
    </row>
    <row r="61" spans="1:7" ht="27.75" customHeight="1" x14ac:dyDescent="0.3">
      <c r="A61" s="43" t="s">
        <v>67</v>
      </c>
      <c r="B61" s="44" t="s">
        <v>68</v>
      </c>
      <c r="C61" s="44"/>
      <c r="D61" s="44"/>
      <c r="F61" s="3"/>
    </row>
    <row r="62" spans="1:7" ht="16.899999999999999" customHeight="1" x14ac:dyDescent="0.3">
      <c r="A62" s="43"/>
      <c r="B62" s="2">
        <v>55</v>
      </c>
      <c r="C62" s="38" t="s">
        <v>69</v>
      </c>
      <c r="D62" s="39">
        <f>D25</f>
        <v>21798.669999999995</v>
      </c>
    </row>
    <row r="63" spans="1:7" ht="16.899999999999999" customHeight="1" x14ac:dyDescent="0.3">
      <c r="A63" s="43"/>
      <c r="B63" s="2">
        <v>56</v>
      </c>
      <c r="C63" s="3" t="s">
        <v>70</v>
      </c>
      <c r="D63" s="20">
        <f>D50+D60</f>
        <v>-3104.0399999999936</v>
      </c>
    </row>
    <row r="64" spans="1:7" ht="16.899999999999999" customHeight="1" x14ac:dyDescent="0.3">
      <c r="A64" s="43"/>
      <c r="B64" s="2">
        <v>57</v>
      </c>
      <c r="C64" s="3" t="s">
        <v>71</v>
      </c>
      <c r="D64" s="20">
        <f>SUM(D62:D63)</f>
        <v>18694.63</v>
      </c>
    </row>
    <row r="65" spans="1:4" ht="16.899999999999999" customHeight="1" x14ac:dyDescent="0.3">
      <c r="A65" s="43"/>
      <c r="B65" s="2">
        <v>58</v>
      </c>
      <c r="C65" s="3" t="s">
        <v>72</v>
      </c>
      <c r="D65" s="20">
        <f>D45</f>
        <v>1219.0999999999999</v>
      </c>
    </row>
    <row r="66" spans="1:4" ht="16.899999999999999" customHeight="1" x14ac:dyDescent="0.3">
      <c r="A66" s="43"/>
      <c r="B66" s="40">
        <v>59</v>
      </c>
      <c r="C66" s="41" t="s">
        <v>73</v>
      </c>
      <c r="D66" s="42">
        <f>D64+D65</f>
        <v>19913.73</v>
      </c>
    </row>
  </sheetData>
  <mergeCells count="12">
    <mergeCell ref="A48:A52"/>
    <mergeCell ref="B52:D52"/>
    <mergeCell ref="A53:A60"/>
    <mergeCell ref="A61:A66"/>
    <mergeCell ref="B61:D61"/>
    <mergeCell ref="A27:A47"/>
    <mergeCell ref="B47:D47"/>
    <mergeCell ref="A2:C2"/>
    <mergeCell ref="B3:D3"/>
    <mergeCell ref="A4:A15"/>
    <mergeCell ref="A16:A26"/>
    <mergeCell ref="B26:D26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 Bernardi</dc:creator>
  <cp:lastModifiedBy>Ragioneria</cp:lastModifiedBy>
  <cp:lastPrinted>2019-11-09T08:38:18Z</cp:lastPrinted>
  <dcterms:created xsi:type="dcterms:W3CDTF">2019-11-03T22:45:42Z</dcterms:created>
  <dcterms:modified xsi:type="dcterms:W3CDTF">2019-11-09T08:38:29Z</dcterms:modified>
</cp:coreProperties>
</file>