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pivotTables/pivotTable1.xml" ContentType="application/vnd.openxmlformats-officedocument.spreadsheetml.pivot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9155" windowHeight="11055" activeTab="1"/>
  </bookViews>
  <sheets>
    <sheet name="INDICE SCHEDE" sheetId="1" r:id="rId1"/>
    <sheet name="PROSPETTO FINALE" sheetId="3" r:id="rId2"/>
    <sheet name="MISURE DI PROTEZIONE" sheetId="4" r:id="rId3"/>
    <sheet name="1" sheetId="2" r:id="rId4"/>
    <sheet name="2" sheetId="7" r:id="rId5"/>
    <sheet name="3" sheetId="5" r:id="rId6"/>
    <sheet name="4" sheetId="8" r:id="rId7"/>
    <sheet name="5" sheetId="9" r:id="rId8"/>
    <sheet name="6" sheetId="10" r:id="rId9"/>
    <sheet name="7" sheetId="11" r:id="rId10"/>
    <sheet name="8" sheetId="12" r:id="rId11"/>
    <sheet name="9" sheetId="13" r:id="rId12"/>
    <sheet name="10" sheetId="14" r:id="rId13"/>
    <sheet name="11" sheetId="15" r:id="rId14"/>
    <sheet name="12" sheetId="16" r:id="rId15"/>
    <sheet name="13" sheetId="17" r:id="rId16"/>
    <sheet name="14" sheetId="18" r:id="rId17"/>
    <sheet name="15" sheetId="19" r:id="rId18"/>
    <sheet name="16" sheetId="20" r:id="rId19"/>
    <sheet name="17" sheetId="21" r:id="rId20"/>
    <sheet name="18" sheetId="22" r:id="rId21"/>
    <sheet name="19" sheetId="23" r:id="rId22"/>
    <sheet name="20" sheetId="24" r:id="rId23"/>
    <sheet name="21" sheetId="25" r:id="rId24"/>
    <sheet name="22" sheetId="26" r:id="rId25"/>
    <sheet name="23" sheetId="27" r:id="rId26"/>
    <sheet name="24" sheetId="28" r:id="rId27"/>
    <sheet name="25" sheetId="29" r:id="rId28"/>
    <sheet name="26" sheetId="30" r:id="rId29"/>
    <sheet name="27" sheetId="31" r:id="rId30"/>
    <sheet name="28" sheetId="32" r:id="rId31"/>
    <sheet name="29" sheetId="33" r:id="rId32"/>
    <sheet name="30" sheetId="34" r:id="rId33"/>
    <sheet name="31" sheetId="35" r:id="rId34"/>
    <sheet name="32" sheetId="36" r:id="rId35"/>
    <sheet name="34" sheetId="37" r:id="rId36"/>
    <sheet name="35" sheetId="38" r:id="rId37"/>
    <sheet name="36" sheetId="39" r:id="rId38"/>
    <sheet name="37" sheetId="40" r:id="rId39"/>
    <sheet name="38" sheetId="41" r:id="rId40"/>
    <sheet name="39" sheetId="42" r:id="rId41"/>
    <sheet name="40" sheetId="43" r:id="rId42"/>
    <sheet name="41" sheetId="44" r:id="rId43"/>
    <sheet name="42" sheetId="45" r:id="rId44"/>
    <sheet name="43" sheetId="46" r:id="rId45"/>
    <sheet name="44" sheetId="47" r:id="rId46"/>
    <sheet name="45" sheetId="48" r:id="rId47"/>
    <sheet name="46" sheetId="49" r:id="rId48"/>
    <sheet name="47" sheetId="50" r:id="rId49"/>
    <sheet name="48" sheetId="51" r:id="rId50"/>
    <sheet name="49" sheetId="52" r:id="rId51"/>
  </sheets>
  <externalReferences>
    <externalReference r:id="rId52"/>
  </externalReferences>
  <calcPr calcId="125725"/>
  <pivotCaches>
    <pivotCache cacheId="0" r:id="rId53"/>
  </pivotCaches>
</workbook>
</file>

<file path=xl/calcChain.xml><?xml version="1.0" encoding="utf-8"?>
<calcChain xmlns="http://schemas.openxmlformats.org/spreadsheetml/2006/main">
  <c r="B39" i="52"/>
  <c r="B36"/>
  <c r="B33"/>
  <c r="B30"/>
  <c r="B40"/>
  <c r="B23"/>
  <c r="B20"/>
  <c r="B17"/>
  <c r="B14"/>
  <c r="B24"/>
  <c r="B11"/>
  <c r="B8"/>
  <c r="B44"/>
  <c r="B39" i="51"/>
  <c r="B36"/>
  <c r="B33"/>
  <c r="B30"/>
  <c r="B40"/>
  <c r="B23"/>
  <c r="B20"/>
  <c r="B17"/>
  <c r="B14"/>
  <c r="B24"/>
  <c r="B11"/>
  <c r="B8"/>
  <c r="B44"/>
  <c r="B2"/>
  <c r="B39" i="50"/>
  <c r="B36"/>
  <c r="B33"/>
  <c r="B30"/>
  <c r="B40"/>
  <c r="B23"/>
  <c r="B20"/>
  <c r="B17"/>
  <c r="B14"/>
  <c r="B24"/>
  <c r="B11"/>
  <c r="B8"/>
  <c r="B44"/>
  <c r="B2"/>
  <c r="B39" i="49"/>
  <c r="B36"/>
  <c r="B33"/>
  <c r="B30"/>
  <c r="B40"/>
  <c r="B23"/>
  <c r="B20"/>
  <c r="B17"/>
  <c r="B14"/>
  <c r="B24"/>
  <c r="B11"/>
  <c r="B8"/>
  <c r="B44"/>
  <c r="B2"/>
  <c r="B39" i="48"/>
  <c r="B36"/>
  <c r="B33"/>
  <c r="B30"/>
  <c r="B40"/>
  <c r="B23"/>
  <c r="B20"/>
  <c r="B17"/>
  <c r="B14"/>
  <c r="B11"/>
  <c r="B8"/>
  <c r="B24"/>
  <c r="B2"/>
  <c r="B39" i="47"/>
  <c r="B36"/>
  <c r="B33"/>
  <c r="B30"/>
  <c r="B40"/>
  <c r="B23"/>
  <c r="B20"/>
  <c r="B17"/>
  <c r="B14"/>
  <c r="B24"/>
  <c r="B11"/>
  <c r="B8"/>
  <c r="B44"/>
  <c r="B2"/>
  <c r="B39" i="46"/>
  <c r="B36"/>
  <c r="B33"/>
  <c r="B30"/>
  <c r="B40"/>
  <c r="B23"/>
  <c r="B20"/>
  <c r="B17"/>
  <c r="B14"/>
  <c r="B24"/>
  <c r="B11"/>
  <c r="B8"/>
  <c r="B44"/>
  <c r="B2"/>
  <c r="B39" i="45"/>
  <c r="B36"/>
  <c r="B33"/>
  <c r="B30"/>
  <c r="B40"/>
  <c r="B23"/>
  <c r="B20"/>
  <c r="B17"/>
  <c r="B14"/>
  <c r="B24"/>
  <c r="B11"/>
  <c r="B8"/>
  <c r="B44"/>
  <c r="B2"/>
  <c r="B39" i="44"/>
  <c r="B36"/>
  <c r="B33"/>
  <c r="B30"/>
  <c r="B40"/>
  <c r="B23"/>
  <c r="B20"/>
  <c r="B17"/>
  <c r="B14"/>
  <c r="B24"/>
  <c r="B11"/>
  <c r="B8"/>
  <c r="B44"/>
  <c r="B2"/>
  <c r="B39" i="43"/>
  <c r="B36"/>
  <c r="B33"/>
  <c r="B30"/>
  <c r="B40"/>
  <c r="B23"/>
  <c r="B20"/>
  <c r="B17"/>
  <c r="B14"/>
  <c r="B24"/>
  <c r="B11"/>
  <c r="B8"/>
  <c r="B44"/>
  <c r="B2"/>
  <c r="B39" i="42"/>
  <c r="B36"/>
  <c r="B33"/>
  <c r="B30"/>
  <c r="B40"/>
  <c r="B23"/>
  <c r="B20"/>
  <c r="B17"/>
  <c r="B14"/>
  <c r="B24"/>
  <c r="B11"/>
  <c r="B8"/>
  <c r="B44"/>
  <c r="B2"/>
  <c r="B39" i="41"/>
  <c r="B36"/>
  <c r="B33"/>
  <c r="B30"/>
  <c r="B40"/>
  <c r="B23"/>
  <c r="B20"/>
  <c r="B17"/>
  <c r="B14"/>
  <c r="B24"/>
  <c r="B11"/>
  <c r="B8"/>
  <c r="B44"/>
  <c r="B2"/>
  <c r="B39" i="40"/>
  <c r="B36"/>
  <c r="B33"/>
  <c r="B30"/>
  <c r="B40"/>
  <c r="B23"/>
  <c r="B20"/>
  <c r="B17"/>
  <c r="B14"/>
  <c r="B24"/>
  <c r="B11"/>
  <c r="B8"/>
  <c r="B44"/>
  <c r="B2"/>
  <c r="B39" i="39"/>
  <c r="B36"/>
  <c r="B33"/>
  <c r="B30"/>
  <c r="B40"/>
  <c r="B23"/>
  <c r="B20"/>
  <c r="B17"/>
  <c r="B14"/>
  <c r="B11"/>
  <c r="B8"/>
  <c r="B24"/>
  <c r="B2"/>
  <c r="B39" i="38"/>
  <c r="B36"/>
  <c r="B33"/>
  <c r="B30"/>
  <c r="B40"/>
  <c r="B23"/>
  <c r="B20"/>
  <c r="B17"/>
  <c r="B14"/>
  <c r="B24"/>
  <c r="B11"/>
  <c r="B8"/>
  <c r="B44"/>
  <c r="B2"/>
  <c r="B39" i="37"/>
  <c r="B36"/>
  <c r="B33"/>
  <c r="B30"/>
  <c r="B40"/>
  <c r="B23"/>
  <c r="B20"/>
  <c r="B17"/>
  <c r="B14"/>
  <c r="B11"/>
  <c r="B8"/>
  <c r="B24"/>
  <c r="B2"/>
  <c r="B39" i="36"/>
  <c r="B36"/>
  <c r="B33"/>
  <c r="B30"/>
  <c r="B40"/>
  <c r="B23"/>
  <c r="B20"/>
  <c r="B17"/>
  <c r="B14"/>
  <c r="B24"/>
  <c r="B11"/>
  <c r="B8"/>
  <c r="B44"/>
  <c r="B2"/>
  <c r="B39" i="35"/>
  <c r="B36"/>
  <c r="B33"/>
  <c r="B30"/>
  <c r="B40"/>
  <c r="B23"/>
  <c r="B20"/>
  <c r="B17"/>
  <c r="B14"/>
  <c r="B24"/>
  <c r="B11"/>
  <c r="B8"/>
  <c r="B44"/>
  <c r="B2"/>
  <c r="B39" i="34"/>
  <c r="B36"/>
  <c r="B33"/>
  <c r="B30"/>
  <c r="B40"/>
  <c r="B23"/>
  <c r="B20"/>
  <c r="B17"/>
  <c r="B14"/>
  <c r="B24"/>
  <c r="B11"/>
  <c r="B8"/>
  <c r="B44"/>
  <c r="B2"/>
  <c r="B39" i="33"/>
  <c r="B36"/>
  <c r="B33"/>
  <c r="B30"/>
  <c r="B40"/>
  <c r="B23"/>
  <c r="B20"/>
  <c r="B17"/>
  <c r="B14"/>
  <c r="B11"/>
  <c r="B8"/>
  <c r="B24"/>
  <c r="B2"/>
  <c r="B39" i="32"/>
  <c r="B36"/>
  <c r="B33"/>
  <c r="B30"/>
  <c r="B40"/>
  <c r="B23"/>
  <c r="B20"/>
  <c r="B17"/>
  <c r="B14"/>
  <c r="B11"/>
  <c r="B8"/>
  <c r="B24"/>
  <c r="B2"/>
  <c r="B39" i="31"/>
  <c r="B36"/>
  <c r="B33"/>
  <c r="B30"/>
  <c r="B40"/>
  <c r="B23"/>
  <c r="B20"/>
  <c r="B17"/>
  <c r="B14"/>
  <c r="B11"/>
  <c r="B8"/>
  <c r="B24"/>
  <c r="B2"/>
  <c r="B39" i="30"/>
  <c r="B36"/>
  <c r="B33"/>
  <c r="B30"/>
  <c r="B40"/>
  <c r="B23"/>
  <c r="B20"/>
  <c r="B17"/>
  <c r="B14"/>
  <c r="B11"/>
  <c r="B8"/>
  <c r="B24"/>
  <c r="B2"/>
  <c r="B39" i="29"/>
  <c r="B36"/>
  <c r="B33"/>
  <c r="B30"/>
  <c r="B40"/>
  <c r="B23"/>
  <c r="B20"/>
  <c r="B17"/>
  <c r="B14"/>
  <c r="B11"/>
  <c r="B8"/>
  <c r="B24"/>
  <c r="B2"/>
  <c r="B39" i="28"/>
  <c r="B36"/>
  <c r="B33"/>
  <c r="B30"/>
  <c r="B40"/>
  <c r="B23"/>
  <c r="B20"/>
  <c r="B17"/>
  <c r="B14"/>
  <c r="B11"/>
  <c r="B8"/>
  <c r="B24"/>
  <c r="B2"/>
  <c r="B39" i="27"/>
  <c r="B36"/>
  <c r="B33"/>
  <c r="B30"/>
  <c r="B40"/>
  <c r="B23"/>
  <c r="B20"/>
  <c r="B17"/>
  <c r="B14"/>
  <c r="B24"/>
  <c r="B11"/>
  <c r="B8"/>
  <c r="B44"/>
  <c r="B2"/>
  <c r="B39" i="26"/>
  <c r="B36"/>
  <c r="B33"/>
  <c r="B30"/>
  <c r="B40"/>
  <c r="B23"/>
  <c r="B20"/>
  <c r="B17"/>
  <c r="B14"/>
  <c r="B24"/>
  <c r="B11"/>
  <c r="B8"/>
  <c r="B44"/>
  <c r="B2"/>
  <c r="B39" i="25"/>
  <c r="B36"/>
  <c r="B33"/>
  <c r="B30"/>
  <c r="B40"/>
  <c r="B23"/>
  <c r="B20"/>
  <c r="B17"/>
  <c r="B14"/>
  <c r="B24"/>
  <c r="B11"/>
  <c r="B8"/>
  <c r="B44"/>
  <c r="B2"/>
  <c r="B39" i="24"/>
  <c r="B36"/>
  <c r="B33"/>
  <c r="B30"/>
  <c r="B40"/>
  <c r="B23"/>
  <c r="B20"/>
  <c r="B17"/>
  <c r="B14"/>
  <c r="B24"/>
  <c r="B11"/>
  <c r="B8"/>
  <c r="B44"/>
  <c r="B2"/>
  <c r="B39" i="23"/>
  <c r="B36"/>
  <c r="B33"/>
  <c r="B30"/>
  <c r="B40"/>
  <c r="B23"/>
  <c r="B20"/>
  <c r="B17"/>
  <c r="B14"/>
  <c r="B24"/>
  <c r="B11"/>
  <c r="B8"/>
  <c r="B44"/>
  <c r="B2"/>
  <c r="B39" i="22"/>
  <c r="B36"/>
  <c r="B33"/>
  <c r="B30"/>
  <c r="B40"/>
  <c r="B23"/>
  <c r="B20"/>
  <c r="B17"/>
  <c r="B14"/>
  <c r="B24"/>
  <c r="B11"/>
  <c r="B8"/>
  <c r="B44"/>
  <c r="B2"/>
  <c r="B39" i="21"/>
  <c r="B36"/>
  <c r="B33"/>
  <c r="B30"/>
  <c r="B40"/>
  <c r="B23"/>
  <c r="B20"/>
  <c r="B17"/>
  <c r="B14"/>
  <c r="B24"/>
  <c r="B11"/>
  <c r="B8"/>
  <c r="B44"/>
  <c r="B2"/>
  <c r="B39" i="20"/>
  <c r="B36"/>
  <c r="B33"/>
  <c r="B30"/>
  <c r="B40"/>
  <c r="B23"/>
  <c r="B20"/>
  <c r="B17"/>
  <c r="B14"/>
  <c r="B24"/>
  <c r="B11"/>
  <c r="B8"/>
  <c r="B44"/>
  <c r="B2"/>
  <c r="B39" i="19"/>
  <c r="B36"/>
  <c r="B33"/>
  <c r="B30"/>
  <c r="B40"/>
  <c r="B23"/>
  <c r="B20"/>
  <c r="B17"/>
  <c r="B14"/>
  <c r="B24"/>
  <c r="B11"/>
  <c r="B8"/>
  <c r="B44"/>
  <c r="B2"/>
  <c r="B39" i="18"/>
  <c r="B36"/>
  <c r="B33"/>
  <c r="B30"/>
  <c r="B40"/>
  <c r="B23"/>
  <c r="B20"/>
  <c r="B17"/>
  <c r="B14"/>
  <c r="B24"/>
  <c r="B11"/>
  <c r="B8"/>
  <c r="B44"/>
  <c r="B2"/>
  <c r="B39" i="17"/>
  <c r="B36"/>
  <c r="B33"/>
  <c r="B30"/>
  <c r="B40"/>
  <c r="B23"/>
  <c r="B20"/>
  <c r="B17"/>
  <c r="B14"/>
  <c r="B24"/>
  <c r="B11"/>
  <c r="B8"/>
  <c r="B44"/>
  <c r="B2"/>
  <c r="B39" i="16"/>
  <c r="B36"/>
  <c r="B33"/>
  <c r="B30"/>
  <c r="B40"/>
  <c r="B23"/>
  <c r="B20"/>
  <c r="B17"/>
  <c r="B14"/>
  <c r="B24"/>
  <c r="B11"/>
  <c r="B8"/>
  <c r="B44"/>
  <c r="B2"/>
  <c r="B39" i="15"/>
  <c r="B36"/>
  <c r="B33"/>
  <c r="B30"/>
  <c r="B40"/>
  <c r="B23"/>
  <c r="B20"/>
  <c r="B17"/>
  <c r="B14"/>
  <c r="B24"/>
  <c r="B11"/>
  <c r="B8"/>
  <c r="B44"/>
  <c r="B2"/>
  <c r="B39" i="14"/>
  <c r="B36"/>
  <c r="B33"/>
  <c r="B30"/>
  <c r="B40"/>
  <c r="B23"/>
  <c r="B20"/>
  <c r="B17"/>
  <c r="B14"/>
  <c r="B24"/>
  <c r="B11"/>
  <c r="B8"/>
  <c r="B44"/>
  <c r="B2"/>
  <c r="B39" i="13"/>
  <c r="B36"/>
  <c r="B33"/>
  <c r="B30"/>
  <c r="B40"/>
  <c r="B23"/>
  <c r="B20"/>
  <c r="B17"/>
  <c r="B14"/>
  <c r="B24"/>
  <c r="B11"/>
  <c r="B8"/>
  <c r="B44"/>
  <c r="B2"/>
  <c r="B39" i="12"/>
  <c r="B36"/>
  <c r="B33"/>
  <c r="B30"/>
  <c r="B40"/>
  <c r="B23"/>
  <c r="B20"/>
  <c r="B17"/>
  <c r="B14"/>
  <c r="B24"/>
  <c r="B11"/>
  <c r="B8"/>
  <c r="B44"/>
  <c r="B2"/>
  <c r="B39" i="11"/>
  <c r="B36"/>
  <c r="B33"/>
  <c r="B30"/>
  <c r="B40"/>
  <c r="B23"/>
  <c r="B20"/>
  <c r="B17"/>
  <c r="B14"/>
  <c r="B11"/>
  <c r="B24"/>
  <c r="B8"/>
  <c r="B44"/>
  <c r="B2"/>
  <c r="B39" i="10"/>
  <c r="B36"/>
  <c r="B33"/>
  <c r="B30"/>
  <c r="B40"/>
  <c r="B23"/>
  <c r="B20"/>
  <c r="B17"/>
  <c r="B14"/>
  <c r="B24"/>
  <c r="B11"/>
  <c r="B8"/>
  <c r="B44"/>
  <c r="B2"/>
  <c r="B39" i="9"/>
  <c r="B36"/>
  <c r="B33"/>
  <c r="B30"/>
  <c r="B40"/>
  <c r="B23"/>
  <c r="B20"/>
  <c r="B17"/>
  <c r="B14"/>
  <c r="B24"/>
  <c r="B11"/>
  <c r="B8"/>
  <c r="B44"/>
  <c r="B2"/>
  <c r="B39" i="8"/>
  <c r="B36"/>
  <c r="B33"/>
  <c r="B30"/>
  <c r="B40"/>
  <c r="B23"/>
  <c r="B20"/>
  <c r="B17"/>
  <c r="B14"/>
  <c r="B11"/>
  <c r="B8"/>
  <c r="B24"/>
  <c r="B2"/>
  <c r="B39" i="7"/>
  <c r="B36"/>
  <c r="B33"/>
  <c r="B30"/>
  <c r="B40"/>
  <c r="B23"/>
  <c r="B20"/>
  <c r="B17"/>
  <c r="B14"/>
  <c r="B24"/>
  <c r="B11"/>
  <c r="B8"/>
  <c r="B44"/>
  <c r="B2"/>
  <c r="B39" i="5"/>
  <c r="B36"/>
  <c r="B33"/>
  <c r="B30"/>
  <c r="B40"/>
  <c r="B23"/>
  <c r="B20"/>
  <c r="B17"/>
  <c r="B14"/>
  <c r="B11"/>
  <c r="B24"/>
  <c r="B8"/>
  <c r="B44"/>
  <c r="B2"/>
  <c r="B39" i="2"/>
  <c r="B36"/>
  <c r="B33"/>
  <c r="B30"/>
  <c r="B40"/>
  <c r="B23"/>
  <c r="B20"/>
  <c r="B17"/>
  <c r="B14"/>
  <c r="B11"/>
  <c r="B8"/>
  <c r="B24"/>
  <c r="B2"/>
  <c r="M54" i="1"/>
  <c r="D54"/>
  <c r="E54"/>
  <c r="I54"/>
  <c r="C54"/>
  <c r="M53"/>
  <c r="D53"/>
  <c r="C53"/>
  <c r="M52"/>
  <c r="D52"/>
  <c r="F52"/>
  <c r="C52"/>
  <c r="B52"/>
  <c r="M51"/>
  <c r="D51"/>
  <c r="C51"/>
  <c r="B51"/>
  <c r="M50"/>
  <c r="D50"/>
  <c r="E50"/>
  <c r="C50"/>
  <c r="M49"/>
  <c r="D49"/>
  <c r="F49"/>
  <c r="C49"/>
  <c r="M48"/>
  <c r="D48"/>
  <c r="F48"/>
  <c r="C48"/>
  <c r="B48"/>
  <c r="M47"/>
  <c r="D47"/>
  <c r="C47"/>
  <c r="B47"/>
  <c r="M46"/>
  <c r="D46"/>
  <c r="C46"/>
  <c r="M45"/>
  <c r="D45"/>
  <c r="E45"/>
  <c r="C45"/>
  <c r="M44"/>
  <c r="D44"/>
  <c r="F44"/>
  <c r="C44"/>
  <c r="B44"/>
  <c r="M43"/>
  <c r="D43"/>
  <c r="C43"/>
  <c r="B43"/>
  <c r="M42"/>
  <c r="D42"/>
  <c r="C42"/>
  <c r="M41"/>
  <c r="D41"/>
  <c r="F41"/>
  <c r="C41"/>
  <c r="M40"/>
  <c r="D40"/>
  <c r="F40"/>
  <c r="C40"/>
  <c r="B40"/>
  <c r="M39"/>
  <c r="D39"/>
  <c r="C39"/>
  <c r="B39"/>
  <c r="M38"/>
  <c r="D38"/>
  <c r="E38"/>
  <c r="C38"/>
  <c r="B38"/>
  <c r="M37"/>
  <c r="D37"/>
  <c r="F37"/>
  <c r="C37"/>
  <c r="B37"/>
  <c r="M36"/>
  <c r="D36"/>
  <c r="C36"/>
  <c r="B36"/>
  <c r="M35"/>
  <c r="D35"/>
  <c r="C35"/>
  <c r="M34"/>
  <c r="D34"/>
  <c r="E34"/>
  <c r="C34"/>
  <c r="B34"/>
  <c r="M33"/>
  <c r="D33"/>
  <c r="F33"/>
  <c r="C33"/>
  <c r="M32"/>
  <c r="D32"/>
  <c r="C32"/>
  <c r="B32"/>
  <c r="M31"/>
  <c r="D31"/>
  <c r="C31"/>
  <c r="M30"/>
  <c r="D30"/>
  <c r="E30"/>
  <c r="C30"/>
  <c r="M29"/>
  <c r="D29"/>
  <c r="F29"/>
  <c r="C29"/>
  <c r="B29"/>
  <c r="M28"/>
  <c r="D28"/>
  <c r="C28"/>
  <c r="B28"/>
  <c r="M27"/>
  <c r="D27"/>
  <c r="C27"/>
  <c r="M26"/>
  <c r="D26"/>
  <c r="E26"/>
  <c r="C26"/>
  <c r="M25"/>
  <c r="D25"/>
  <c r="F25"/>
  <c r="C25"/>
  <c r="B25"/>
  <c r="M24"/>
  <c r="D24"/>
  <c r="C24"/>
  <c r="B24"/>
  <c r="M23"/>
  <c r="D23"/>
  <c r="C23"/>
  <c r="M22"/>
  <c r="D22"/>
  <c r="E22"/>
  <c r="U22"/>
  <c r="V22"/>
  <c r="C22"/>
  <c r="M21"/>
  <c r="D21"/>
  <c r="F21"/>
  <c r="C21"/>
  <c r="B21"/>
  <c r="M20"/>
  <c r="D20"/>
  <c r="C20"/>
  <c r="B20"/>
  <c r="M19"/>
  <c r="D19"/>
  <c r="C19"/>
  <c r="M18"/>
  <c r="D18"/>
  <c r="E18"/>
  <c r="U18"/>
  <c r="V18"/>
  <c r="C18"/>
  <c r="B18"/>
  <c r="M17"/>
  <c r="D17"/>
  <c r="F17"/>
  <c r="C17"/>
  <c r="B17"/>
  <c r="M16"/>
  <c r="D16"/>
  <c r="C16"/>
  <c r="B16"/>
  <c r="M15"/>
  <c r="D15"/>
  <c r="C15"/>
  <c r="M14"/>
  <c r="D14"/>
  <c r="E14"/>
  <c r="U14"/>
  <c r="V14"/>
  <c r="C14"/>
  <c r="M13"/>
  <c r="D13"/>
  <c r="F13"/>
  <c r="C13"/>
  <c r="B13"/>
  <c r="M12"/>
  <c r="D12"/>
  <c r="C12"/>
  <c r="B12"/>
  <c r="M11"/>
  <c r="D11"/>
  <c r="C11"/>
  <c r="M10"/>
  <c r="D10"/>
  <c r="E10"/>
  <c r="U10"/>
  <c r="V10"/>
  <c r="C10"/>
  <c r="B10"/>
  <c r="M9"/>
  <c r="D9"/>
  <c r="F9"/>
  <c r="C9"/>
  <c r="M8"/>
  <c r="D8"/>
  <c r="C8"/>
  <c r="B8"/>
  <c r="M7"/>
  <c r="D7"/>
  <c r="E7"/>
  <c r="C7"/>
  <c r="B44" i="48"/>
  <c r="B44" i="39"/>
  <c r="B44" i="37"/>
  <c r="B44" i="33"/>
  <c r="B44" i="32"/>
  <c r="B44" i="31"/>
  <c r="B44" i="30"/>
  <c r="B44" i="29"/>
  <c r="B44" i="28"/>
  <c r="B44" i="8"/>
  <c r="B44" i="2"/>
  <c r="U26" i="1"/>
  <c r="V26"/>
  <c r="U30"/>
  <c r="V30"/>
  <c r="G33"/>
  <c r="F45"/>
  <c r="F38"/>
  <c r="G41"/>
  <c r="U38"/>
  <c r="V38"/>
  <c r="E41"/>
  <c r="U41"/>
  <c r="V41"/>
  <c r="G45"/>
  <c r="G50"/>
  <c r="G14"/>
  <c r="G22"/>
  <c r="G26"/>
  <c r="G30"/>
  <c r="B41"/>
  <c r="U45"/>
  <c r="V45"/>
  <c r="G49"/>
  <c r="U7"/>
  <c r="V7"/>
  <c r="U34"/>
  <c r="V34"/>
  <c r="E49"/>
  <c r="U49"/>
  <c r="V49"/>
  <c r="U50"/>
  <c r="V50"/>
  <c r="G34"/>
  <c r="B45"/>
  <c r="G7"/>
  <c r="G11"/>
  <c r="G15"/>
  <c r="G19"/>
  <c r="G23"/>
  <c r="G27"/>
  <c r="G31"/>
  <c r="F34"/>
  <c r="G38"/>
  <c r="B49"/>
  <c r="G53"/>
  <c r="G9"/>
  <c r="F10"/>
  <c r="B14"/>
  <c r="F14"/>
  <c r="F18"/>
  <c r="B22"/>
  <c r="F22"/>
  <c r="B26"/>
  <c r="F26"/>
  <c r="B30"/>
  <c r="F30"/>
  <c r="B33"/>
  <c r="G42"/>
  <c r="G46"/>
  <c r="B53"/>
  <c r="F53"/>
  <c r="G10"/>
  <c r="G18"/>
  <c r="G35"/>
  <c r="J49"/>
  <c r="Q49"/>
  <c r="E53"/>
  <c r="I53"/>
  <c r="G54"/>
  <c r="H7"/>
  <c r="B9"/>
  <c r="B7"/>
  <c r="F7"/>
  <c r="J7"/>
  <c r="R7"/>
  <c r="E8"/>
  <c r="U8"/>
  <c r="V8"/>
  <c r="B11"/>
  <c r="F11"/>
  <c r="E12"/>
  <c r="U12"/>
  <c r="V12"/>
  <c r="B15"/>
  <c r="F15"/>
  <c r="E16"/>
  <c r="U16"/>
  <c r="V16"/>
  <c r="B19"/>
  <c r="F19"/>
  <c r="E20"/>
  <c r="U20"/>
  <c r="V20"/>
  <c r="B23"/>
  <c r="F23"/>
  <c r="E24"/>
  <c r="U24"/>
  <c r="V24"/>
  <c r="B27"/>
  <c r="F27"/>
  <c r="E28"/>
  <c r="U28"/>
  <c r="V28"/>
  <c r="B31"/>
  <c r="F31"/>
  <c r="E32"/>
  <c r="U32"/>
  <c r="V32"/>
  <c r="B35"/>
  <c r="F35"/>
  <c r="E36"/>
  <c r="E39"/>
  <c r="U39"/>
  <c r="V39"/>
  <c r="B42"/>
  <c r="F42"/>
  <c r="E43"/>
  <c r="H43"/>
  <c r="B46"/>
  <c r="F46"/>
  <c r="E47"/>
  <c r="U47"/>
  <c r="V47"/>
  <c r="R49"/>
  <c r="B50"/>
  <c r="F50"/>
  <c r="J50"/>
  <c r="R50"/>
  <c r="E51"/>
  <c r="U51"/>
  <c r="V51"/>
  <c r="B54"/>
  <c r="F54"/>
  <c r="J54"/>
  <c r="R54"/>
  <c r="I7"/>
  <c r="P7"/>
  <c r="H8"/>
  <c r="J10"/>
  <c r="R10"/>
  <c r="E11"/>
  <c r="H11"/>
  <c r="H12"/>
  <c r="G13"/>
  <c r="J14"/>
  <c r="S14"/>
  <c r="E15"/>
  <c r="U15"/>
  <c r="V15"/>
  <c r="H16"/>
  <c r="G17"/>
  <c r="J18"/>
  <c r="R18"/>
  <c r="E19"/>
  <c r="U19"/>
  <c r="V19"/>
  <c r="H20"/>
  <c r="G21"/>
  <c r="J22"/>
  <c r="S22"/>
  <c r="E23"/>
  <c r="U23"/>
  <c r="V23"/>
  <c r="H24"/>
  <c r="G25"/>
  <c r="J26"/>
  <c r="R26"/>
  <c r="E27"/>
  <c r="U27"/>
  <c r="V27"/>
  <c r="H28"/>
  <c r="G29"/>
  <c r="J30"/>
  <c r="S30"/>
  <c r="E31"/>
  <c r="J31"/>
  <c r="H32"/>
  <c r="J34"/>
  <c r="R34"/>
  <c r="E35"/>
  <c r="I35"/>
  <c r="H36"/>
  <c r="G37"/>
  <c r="J38"/>
  <c r="S38"/>
  <c r="G40"/>
  <c r="J41"/>
  <c r="R41"/>
  <c r="E42"/>
  <c r="G44"/>
  <c r="J45"/>
  <c r="S45"/>
  <c r="E46"/>
  <c r="U46"/>
  <c r="V46"/>
  <c r="H47"/>
  <c r="G48"/>
  <c r="I50"/>
  <c r="P50"/>
  <c r="H51"/>
  <c r="G52"/>
  <c r="P54"/>
  <c r="U54"/>
  <c r="V54"/>
  <c r="G8"/>
  <c r="I10"/>
  <c r="P10"/>
  <c r="G12"/>
  <c r="I14"/>
  <c r="P14"/>
  <c r="G16"/>
  <c r="I18"/>
  <c r="G20"/>
  <c r="I22"/>
  <c r="P22"/>
  <c r="G24"/>
  <c r="I26"/>
  <c r="P26"/>
  <c r="G28"/>
  <c r="I30"/>
  <c r="P30"/>
  <c r="G32"/>
  <c r="I34"/>
  <c r="G36"/>
  <c r="I38"/>
  <c r="G39"/>
  <c r="I41"/>
  <c r="G43"/>
  <c r="I45"/>
  <c r="G47"/>
  <c r="I49"/>
  <c r="P49"/>
  <c r="H50"/>
  <c r="O50"/>
  <c r="S50"/>
  <c r="G51"/>
  <c r="U53"/>
  <c r="V53"/>
  <c r="H54"/>
  <c r="O54"/>
  <c r="S54"/>
  <c r="F8"/>
  <c r="J8"/>
  <c r="O8"/>
  <c r="E9"/>
  <c r="I9"/>
  <c r="H10"/>
  <c r="O10"/>
  <c r="F12"/>
  <c r="J12"/>
  <c r="E13"/>
  <c r="U13"/>
  <c r="V13"/>
  <c r="H14"/>
  <c r="O14"/>
  <c r="F16"/>
  <c r="J16"/>
  <c r="S16"/>
  <c r="E17"/>
  <c r="I17"/>
  <c r="H18"/>
  <c r="O18"/>
  <c r="F20"/>
  <c r="J20"/>
  <c r="R20"/>
  <c r="E21"/>
  <c r="H22"/>
  <c r="O22"/>
  <c r="F24"/>
  <c r="J24"/>
  <c r="S24"/>
  <c r="E25"/>
  <c r="I25"/>
  <c r="H26"/>
  <c r="O26"/>
  <c r="F28"/>
  <c r="J28"/>
  <c r="E29"/>
  <c r="U29"/>
  <c r="V29"/>
  <c r="H30"/>
  <c r="O30"/>
  <c r="F32"/>
  <c r="J32"/>
  <c r="S32"/>
  <c r="E33"/>
  <c r="I33"/>
  <c r="H34"/>
  <c r="O34"/>
  <c r="F36"/>
  <c r="J36"/>
  <c r="E37"/>
  <c r="H38"/>
  <c r="O38"/>
  <c r="F39"/>
  <c r="J39"/>
  <c r="S39"/>
  <c r="E40"/>
  <c r="I40"/>
  <c r="H41"/>
  <c r="O41"/>
  <c r="F43"/>
  <c r="J43"/>
  <c r="O43"/>
  <c r="E44"/>
  <c r="H45"/>
  <c r="O45"/>
  <c r="F47"/>
  <c r="J47"/>
  <c r="S47"/>
  <c r="E48"/>
  <c r="I48"/>
  <c r="H49"/>
  <c r="O49"/>
  <c r="F51"/>
  <c r="J51"/>
  <c r="O51"/>
  <c r="E52"/>
  <c r="H53"/>
  <c r="Q18"/>
  <c r="P28"/>
  <c r="P12"/>
  <c r="P18"/>
  <c r="Q26"/>
  <c r="I51"/>
  <c r="I47"/>
  <c r="I27"/>
  <c r="Q14"/>
  <c r="Q50"/>
  <c r="I32"/>
  <c r="H27"/>
  <c r="H23"/>
  <c r="H39"/>
  <c r="Q30"/>
  <c r="I23"/>
  <c r="I11"/>
  <c r="Q54"/>
  <c r="I39"/>
  <c r="H46"/>
  <c r="U11"/>
  <c r="V11"/>
  <c r="O36"/>
  <c r="P34"/>
  <c r="I19"/>
  <c r="Q10"/>
  <c r="Q43"/>
  <c r="Q36"/>
  <c r="P41"/>
  <c r="H31"/>
  <c r="H19"/>
  <c r="H15"/>
  <c r="I31"/>
  <c r="Q22"/>
  <c r="I15"/>
  <c r="Q51"/>
  <c r="P47"/>
  <c r="I43"/>
  <c r="I36"/>
  <c r="S49"/>
  <c r="U31"/>
  <c r="V31"/>
  <c r="U43"/>
  <c r="V43"/>
  <c r="U36"/>
  <c r="V36"/>
  <c r="J53"/>
  <c r="S53"/>
  <c r="P39"/>
  <c r="P32"/>
  <c r="Q28"/>
  <c r="Q24"/>
  <c r="Q20"/>
  <c r="Q16"/>
  <c r="Q12"/>
  <c r="Q8"/>
  <c r="P31"/>
  <c r="Q31"/>
  <c r="S31"/>
  <c r="O31"/>
  <c r="J44"/>
  <c r="R44"/>
  <c r="J21"/>
  <c r="P21"/>
  <c r="R47"/>
  <c r="R32"/>
  <c r="R16"/>
  <c r="S51"/>
  <c r="S43"/>
  <c r="S36"/>
  <c r="O28"/>
  <c r="O20"/>
  <c r="O12"/>
  <c r="S8"/>
  <c r="I28"/>
  <c r="I24"/>
  <c r="I20"/>
  <c r="I16"/>
  <c r="I12"/>
  <c r="I8"/>
  <c r="O7"/>
  <c r="U44"/>
  <c r="V44"/>
  <c r="Q32"/>
  <c r="Q47"/>
  <c r="Q39"/>
  <c r="R31"/>
  <c r="U25"/>
  <c r="V25"/>
  <c r="U9"/>
  <c r="V9"/>
  <c r="J52"/>
  <c r="P52"/>
  <c r="J37"/>
  <c r="P37"/>
  <c r="J48"/>
  <c r="O48"/>
  <c r="J33"/>
  <c r="Q33"/>
  <c r="J17"/>
  <c r="O17"/>
  <c r="I52"/>
  <c r="I37"/>
  <c r="I21"/>
  <c r="R43"/>
  <c r="H42"/>
  <c r="P38"/>
  <c r="R28"/>
  <c r="R12"/>
  <c r="O47"/>
  <c r="I46"/>
  <c r="U42"/>
  <c r="V42"/>
  <c r="Q41"/>
  <c r="O39"/>
  <c r="U35"/>
  <c r="V35"/>
  <c r="Q34"/>
  <c r="S28"/>
  <c r="S20"/>
  <c r="S12"/>
  <c r="S52"/>
  <c r="P51"/>
  <c r="J46"/>
  <c r="S44"/>
  <c r="P43"/>
  <c r="J42"/>
  <c r="O42"/>
  <c r="P36"/>
  <c r="J35"/>
  <c r="O35"/>
  <c r="J27"/>
  <c r="R27"/>
  <c r="P24"/>
  <c r="J23"/>
  <c r="Q23"/>
  <c r="P20"/>
  <c r="J19"/>
  <c r="P19"/>
  <c r="S17"/>
  <c r="P16"/>
  <c r="J15"/>
  <c r="Q15"/>
  <c r="J11"/>
  <c r="R11"/>
  <c r="P8"/>
  <c r="S7"/>
  <c r="U48"/>
  <c r="V48"/>
  <c r="U33"/>
  <c r="V33"/>
  <c r="S26"/>
  <c r="S18"/>
  <c r="S10"/>
  <c r="S41"/>
  <c r="S34"/>
  <c r="U52"/>
  <c r="V52"/>
  <c r="R39"/>
  <c r="R8"/>
  <c r="O32"/>
  <c r="O24"/>
  <c r="O16"/>
  <c r="R45"/>
  <c r="R38"/>
  <c r="R30"/>
  <c r="R22"/>
  <c r="R14"/>
  <c r="Q7"/>
  <c r="U37"/>
  <c r="V37"/>
  <c r="U17"/>
  <c r="V17"/>
  <c r="J29"/>
  <c r="S29"/>
  <c r="J13"/>
  <c r="P13"/>
  <c r="J40"/>
  <c r="P40"/>
  <c r="J25"/>
  <c r="P25"/>
  <c r="J9"/>
  <c r="P9"/>
  <c r="R24"/>
  <c r="I44"/>
  <c r="I29"/>
  <c r="I13"/>
  <c r="R51"/>
  <c r="P45"/>
  <c r="S42"/>
  <c r="R36"/>
  <c r="H35"/>
  <c r="Q45"/>
  <c r="I42"/>
  <c r="Q38"/>
  <c r="H52"/>
  <c r="H48"/>
  <c r="H44"/>
  <c r="H40"/>
  <c r="H37"/>
  <c r="H33"/>
  <c r="H29"/>
  <c r="H25"/>
  <c r="H21"/>
  <c r="H17"/>
  <c r="H13"/>
  <c r="H9"/>
  <c r="U40"/>
  <c r="V40"/>
  <c r="U21"/>
  <c r="V21"/>
  <c r="Q35"/>
  <c r="P33"/>
  <c r="Q17"/>
  <c r="S33"/>
  <c r="Q9"/>
  <c r="Q27"/>
  <c r="Q42"/>
  <c r="R33"/>
  <c r="P17"/>
  <c r="Q25"/>
  <c r="Q29"/>
  <c r="R19"/>
  <c r="S21"/>
  <c r="Q52"/>
  <c r="O44"/>
  <c r="Q44"/>
  <c r="R40"/>
  <c r="R35"/>
  <c r="S35"/>
  <c r="Q37"/>
  <c r="O33"/>
  <c r="O25"/>
  <c r="R42"/>
  <c r="Q40"/>
  <c r="R15"/>
  <c r="O9"/>
  <c r="Q53"/>
  <c r="O53"/>
  <c r="R53"/>
  <c r="P53"/>
  <c r="S37"/>
  <c r="O40"/>
  <c r="P42"/>
  <c r="S40"/>
  <c r="S11"/>
  <c r="O11"/>
  <c r="S46"/>
  <c r="P46"/>
  <c r="P15"/>
  <c r="S15"/>
  <c r="O15"/>
  <c r="S27"/>
  <c r="O27"/>
  <c r="S19"/>
  <c r="O19"/>
  <c r="P48"/>
  <c r="R13"/>
  <c r="Q11"/>
  <c r="R48"/>
  <c r="R23"/>
  <c r="R9"/>
  <c r="R29"/>
  <c r="Q46"/>
  <c r="P11"/>
  <c r="P27"/>
  <c r="R37"/>
  <c r="O13"/>
  <c r="P44"/>
  <c r="S25"/>
  <c r="R25"/>
  <c r="Q13"/>
  <c r="S13"/>
  <c r="S48"/>
  <c r="R17"/>
  <c r="Q48"/>
  <c r="R52"/>
  <c r="O21"/>
  <c r="O29"/>
  <c r="P35"/>
  <c r="P29"/>
  <c r="Q21"/>
  <c r="Q19"/>
  <c r="O52"/>
  <c r="S9"/>
  <c r="P23"/>
  <c r="O23"/>
  <c r="S23"/>
  <c r="O37"/>
  <c r="O46"/>
  <c r="R46"/>
  <c r="R21"/>
</calcChain>
</file>

<file path=xl/sharedStrings.xml><?xml version="1.0" encoding="utf-8"?>
<sst xmlns="http://schemas.openxmlformats.org/spreadsheetml/2006/main" count="5601" uniqueCount="252">
  <si>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indexed="8"/>
        <rFont val="Calibri"/>
        <family val="2"/>
      </rPr>
      <t>(o consorziali per gli enti che hanno questa dimensione sovracomunale)</t>
    </r>
  </si>
  <si>
    <t>Servizi assistenziali e socio-sanitari per anziani</t>
  </si>
  <si>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indexed="8"/>
        <rFont val="Calibri"/>
        <family val="2"/>
      </rPr>
      <t xml:space="preserve"> (o consorziali per gli enti che hanno questa dimensione sovracomunale)</t>
    </r>
  </si>
  <si>
    <t>Servizi per disabili</t>
  </si>
  <si>
    <t>Servizi per adulti in difficoltà</t>
  </si>
  <si>
    <t>Servizi di integrazione dei cittadini stranieri</t>
  </si>
  <si>
    <t>Raccolta e smaltimento rifiuti</t>
  </si>
  <si>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indexed="8"/>
        <rFont val="Calibri"/>
        <family val="2"/>
      </rPr>
      <t>[ qui ogni ente è bene che personalizzi la scheda con riferimento al soggetto gestore e alla modalità di assegnazione del servizio]</t>
    </r>
  </si>
  <si>
    <t>Gestione del protocollo</t>
  </si>
  <si>
    <t>Gestione delle sepolture e dei loculi</t>
  </si>
  <si>
    <r>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t>
    </r>
    <r>
      <rPr>
        <i/>
        <u/>
        <sz val="11"/>
        <color indexed="8"/>
        <rFont val="Calibri"/>
        <family val="2"/>
      </rPr>
      <t>[solo per gli enti che gestiscono i cimiteri in modo diverso dalla gestione diretta ]</t>
    </r>
    <r>
      <rPr>
        <sz val="11"/>
        <color theme="1"/>
        <rFont val="Calibri"/>
        <family val="2"/>
        <scheme val="minor"/>
      </rPr>
      <t xml:space="preserve"> ...dettagliare</t>
    </r>
  </si>
  <si>
    <t>Organizzazione eventi</t>
  </si>
  <si>
    <t>Rilascio di patrocini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</si>
  <si>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</si>
  <si>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</si>
  <si>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</si>
  <si>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</si>
  <si>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dei procedimenti di segnalazione e reclamo</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</si>
  <si>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indexed="8"/>
        <rFont val="Calibri"/>
        <family val="2"/>
      </rPr>
      <t>[Se invece il comune non si è dotato di tale strumento potrà prevederne l'acquisto, anche a tal fine ...]</t>
    </r>
  </si>
  <si>
    <t>Gestione della leva</t>
  </si>
  <si>
    <t>Gestione dell'elettorato</t>
  </si>
  <si>
    <t>Gestione degli alloggi pubblici</t>
  </si>
  <si>
    <t>Gestione del diritto allo studio</t>
  </si>
  <si>
    <t>Vigilanza sulla circolazione e la sosta</t>
  </si>
  <si>
    <t>Gestione del reticolato idrico minore</t>
  </si>
  <si>
    <t>Affidamenti in house</t>
  </si>
  <si>
    <t>Controlli sull'uso del territorio</t>
  </si>
  <si>
    <t>Scheda n. 49</t>
  </si>
  <si>
    <t>Gestione delle pratiche relative al sisma 2016</t>
  </si>
  <si>
    <t>Indice schede per la valutazione del rischio</t>
  </si>
  <si>
    <t>Vai alle Misure riduzione rischio</t>
  </si>
  <si>
    <t>Num. scheda</t>
  </si>
  <si>
    <t>Indice dei processi sottoposti a valutazione rischio 
(LINK ALLE SCHEDE)</t>
  </si>
  <si>
    <t>Processo valutato</t>
  </si>
  <si>
    <t>Controllo compilazione</t>
  </si>
  <si>
    <t>Misure riduzione rischio inserite</t>
  </si>
  <si>
    <t>Procedimento o sottoprocedimento a rischio</t>
  </si>
  <si>
    <t>Probabilità</t>
  </si>
  <si>
    <t>Impatto</t>
  </si>
  <si>
    <t>Rischio</t>
  </si>
  <si>
    <t>Rischio basso</t>
  </si>
  <si>
    <t>Rischio medio-basso</t>
  </si>
  <si>
    <t>Rischio medio</t>
  </si>
  <si>
    <t>Richio medio-alto</t>
  </si>
  <si>
    <t>Rischio alto</t>
  </si>
  <si>
    <t>Processo analizzato</t>
  </si>
  <si>
    <t>Misure per la riduzione del rischio</t>
  </si>
  <si>
    <t>Scheda</t>
  </si>
  <si>
    <t>Processo valutato?</t>
  </si>
  <si>
    <t>SI</t>
  </si>
  <si>
    <t>Concorso per l'assunzione di personale</t>
  </si>
  <si>
    <t>NO</t>
  </si>
  <si>
    <t>1. Valutazione della probabilità</t>
  </si>
  <si>
    <t>Torna all'indice</t>
  </si>
  <si>
    <t xml:space="preserve">Criteri </t>
  </si>
  <si>
    <t xml:space="preserve">Punteggi </t>
  </si>
  <si>
    <t>Seleziona da elenco:</t>
  </si>
  <si>
    <t>-</t>
  </si>
  <si>
    <t>Criterio 1: discrezionalità</t>
  </si>
  <si>
    <t>No, è del tutto vincolato = 1</t>
  </si>
  <si>
    <t>Il processo è discrezionale?</t>
  </si>
  <si>
    <t>È parzialmente vincolato dalla legge e da atti amministrativi (regolamenti, direttive, circolari) = 2</t>
  </si>
  <si>
    <t xml:space="preserve">punteggio assegnato </t>
  </si>
  <si>
    <t>È parzialmente vincolato solo dalla legge = 3</t>
  </si>
  <si>
    <t>Criterio 2: rilevanza esterna</t>
  </si>
  <si>
    <t>È parzialmente vincolato solo da atti amministrativi (regolamenti, direttive, circolari) = 4</t>
  </si>
  <si>
    <t>Il processo produce effetti diretti all'esterno dell'amministrazione di riferimento ?</t>
  </si>
  <si>
    <t>Si, il risultato del processo è rivolto direttamente ad utenti esterni = 5</t>
  </si>
  <si>
    <t>È altamente discrezionale = 5</t>
  </si>
  <si>
    <t>Criterio 3: complessità del processo</t>
  </si>
  <si>
    <t>Si tratta di un processo complesso che comporta il coinvolgimento di più amministrazioni (esclusi i controlli) in fasi successive per il conseguimento del risultato?</t>
  </si>
  <si>
    <t>No, il processo coinvolge una sola PA = 1</t>
  </si>
  <si>
    <t>No, ha come destinatario finale un ufficio interno = 2</t>
  </si>
  <si>
    <t>Criterio 4: valore economico</t>
  </si>
  <si>
    <t>Qual è l'impatto economico del processo?</t>
  </si>
  <si>
    <t>Comporta l'affidamento di considerevoli vantaggi a soggetti esterni (es. appalto) = 5</t>
  </si>
  <si>
    <t>Criterio 5: frazionabilità del processo</t>
  </si>
  <si>
    <t>Il risultato finale del processo può essere raggiunto anche effettuando una pluralità di operazioni di entità economica ridotta che, considerate complessivamente, alla fine assicurano lo stesso risultato?</t>
  </si>
  <si>
    <t>No = 1</t>
  </si>
  <si>
    <t>Si, il processo coinvolge più di tre amministrazioni = 3</t>
  </si>
  <si>
    <t>Si, il processo coinvolge più di cinque amministrazioni = 5</t>
  </si>
  <si>
    <t>Criterio 6: controlli</t>
  </si>
  <si>
    <t>Anche sulla base dell'esperienza pregressa, il tipo di controllo applicato sul processo è adeguato a neutralizzare il rischio?</t>
  </si>
  <si>
    <t>Si, costituisce un efficace strumento di neutralizzazione = 1</t>
  </si>
  <si>
    <t>Ha rilevanza esclusivamente interna = 1</t>
  </si>
  <si>
    <t>Valore stimato della probabilità</t>
  </si>
  <si>
    <t>Comporta l'attribuzione di vantaggi a soggetti esterni, ma di non particolare rilievo economico (es. borse di studio) = 3</t>
  </si>
  <si>
    <t>0 = nessuna probabilità; 1 = improbabile; 2 = poco probabile; 3 = probabile; 4 = molto probabile; 5 = altamente probabile.</t>
  </si>
  <si>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</si>
  <si>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</si>
  <si>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</si>
  <si>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</si>
  <si>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Si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</si>
  <si>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</si>
  <si>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</si>
  <si>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Si, è molto efficace = 2</t>
  </si>
  <si>
    <t>Criterio 3: impatto reputazionale</t>
  </si>
  <si>
    <t>Si, per una percentuale approssimativa del 50% = 3</t>
  </si>
  <si>
    <t>Nel corso degli ultimi anni sono stati pubblicati su giornali o riviste articoli aventi ad oggetto il medesimo evento o eventi analoghi?</t>
  </si>
  <si>
    <t>Non ne abbiamo memoria = 1</t>
  </si>
  <si>
    <t>Si, ma in minima parte = 4</t>
  </si>
  <si>
    <t>No, il rischio rimane indifferente = 5</t>
  </si>
  <si>
    <t xml:space="preserve">Criterio 4: impatto sull'immagine </t>
  </si>
  <si>
    <t>A quale livello può collocarsi il rischio dell'evento (livello apicale, intermedio, basso), ovvero la posizione/il ruolo che l'eventuale soggetto riveste nell'organizzazione è elevata, media o bassa?</t>
  </si>
  <si>
    <t>A livello di dirigente di ufficio non generale, ovvero posizione apicale o posizione organizzativa = 3</t>
  </si>
  <si>
    <t>Valore stimato dell'impatto</t>
  </si>
  <si>
    <t>Fino a circa il 40% = 2</t>
  </si>
  <si>
    <t>0 = nessun impatto; 1 = marginale; 2 = minore; 3 = soglia; 4 = serio; 5 = superiore</t>
  </si>
  <si>
    <t>Fino a circa il 60% = 3</t>
  </si>
  <si>
    <t>Fino a circa lo 80% = 4</t>
  </si>
  <si>
    <t>3. Valutazione complessiva del rischio</t>
  </si>
  <si>
    <t>Fino a circa il 100% = 5</t>
  </si>
  <si>
    <t xml:space="preserve">Valutazione complessiva del rischio = probabilità * impatto </t>
  </si>
  <si>
    <t>4. Misure specifiche da adottare nel triennio per ridurre ulteriormente il rischio</t>
  </si>
  <si>
    <t>No = 0</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</si>
  <si>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</si>
  <si>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Si, sulla stampa locale = 2</t>
  </si>
  <si>
    <t>Si, sulla stampa nazionale = 3</t>
  </si>
  <si>
    <t>Si, sulla stampa locale e nazionale = 4</t>
  </si>
  <si>
    <t>Si sulla stampa, locale, nazionale ed internazionale = 5</t>
  </si>
  <si>
    <t>A livello di addetto = 1</t>
  </si>
  <si>
    <t>A livello di collaboratore o funzionario = 2</t>
  </si>
  <si>
    <t>A livello di dirigente d'ufficio generale = 4</t>
  </si>
  <si>
    <t>A livello di capo dipartimento/segretario generale = 5</t>
  </si>
  <si>
    <t>Provincia di Perugia</t>
  </si>
  <si>
    <t>INDICE DELLE SCHEDE</t>
  </si>
  <si>
    <r>
      <t xml:space="preserve">Ogni scheda si compone di tre parti, la prima di </t>
    </r>
    <r>
      <rPr>
        <b/>
        <i/>
        <u/>
        <sz val="10"/>
        <color indexed="8"/>
        <rFont val="Arial"/>
        <family val="2"/>
      </rPr>
      <t>valutazione delle probabilità</t>
    </r>
    <r>
      <rPr>
        <i/>
        <sz val="10"/>
        <color indexed="8"/>
        <rFont val="Arial"/>
        <family val="2"/>
      </rPr>
      <t xml:space="preserve">, la seconda, nella pagina successiva, con la </t>
    </r>
    <r>
      <rPr>
        <b/>
        <i/>
        <u/>
        <sz val="10"/>
        <color indexed="8"/>
        <rFont val="Arial"/>
        <family val="2"/>
      </rPr>
      <t>valutazione dell’impatto</t>
    </r>
    <r>
      <rPr>
        <i/>
        <sz val="10"/>
        <color indexed="8"/>
        <rFont val="Arial"/>
        <family val="2"/>
      </rPr>
      <t xml:space="preserve"> e la terza con la </t>
    </r>
    <r>
      <rPr>
        <b/>
        <i/>
        <u/>
        <sz val="10"/>
        <color indexed="8"/>
        <rFont val="Arial"/>
        <family val="2"/>
      </rPr>
      <t>valutazione complessiva del rischio</t>
    </r>
  </si>
  <si>
    <t xml:space="preserve">Processi sottoposti a valutazione del rischio </t>
  </si>
  <si>
    <t>Probabilità (P)</t>
  </si>
  <si>
    <t>Impatto (I)</t>
  </si>
  <si>
    <t>Rischio (Pxl)</t>
  </si>
  <si>
    <t>Processo non sottoposto a mappatura e valutazione del rischio</t>
  </si>
  <si>
    <t>01 - Concorso per l'assunzione di personale</t>
  </si>
  <si>
    <t xml:space="preserve">02 - Concorso per la progressione in carriera del personale </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</si>
  <si>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</si>
  <si>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</si>
  <si>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</si>
  <si>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</si>
  <si>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</si>
  <si>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</si>
  <si>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</si>
  <si>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</si>
  <si>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</si>
  <si>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</si>
  <si>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</si>
  <si>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</si>
  <si>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</si>
  <si>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</si>
  <si>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</si>
  <si>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</si>
  <si>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</si>
  <si>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</si>
  <si>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</si>
  <si>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</si>
  <si>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</si>
  <si>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</si>
  <si>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</si>
  <si>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</si>
  <si>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</si>
  <si>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</si>
  <si>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</si>
  <si>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</si>
  <si>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</si>
  <si>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</si>
  <si>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</si>
  <si>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</si>
  <si>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</si>
  <si>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</si>
  <si>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</si>
  <si>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</si>
  <si>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</si>
  <si>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</si>
  <si>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</si>
  <si>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</si>
  <si>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</si>
  <si>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45 - Vigilanza sulla circolazione e la sosta</t>
  </si>
  <si>
    <t>46 - Gestione del reticolato idrico minore</t>
  </si>
  <si>
    <t>47 - Affidamenti in house</t>
  </si>
  <si>
    <t>48 - Controlli sull'uso del territorio</t>
  </si>
  <si>
    <t>33 - 0</t>
  </si>
  <si>
    <t>49 - Gestione delle pratiche relative al sisma 2016</t>
  </si>
  <si>
    <t>Misure specifiche da adottare nel triennio per ridurre ulteriormente il rischio</t>
  </si>
  <si>
    <t>Vai prospetto finale</t>
  </si>
  <si>
    <t>I due fattori maggiori di rischio corruttivo sono legati alla rilevanza esterna del processo e al suo impatto economico. Si ritiene pertanto necessario adottare ogni misura possibile affinché le commissioni di concorso si adoperino nella massima traspare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</si>
  <si>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</si>
  <si>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</si>
  <si>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</si>
  <si>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</si>
  <si>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</si>
  <si>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</si>
  <si>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</si>
  <si>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</si>
  <si>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</si>
  <si>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</si>
  <si>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</si>
  <si>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</si>
  <si>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</si>
  <si>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</si>
  <si>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</si>
  <si>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</si>
  <si>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</si>
  <si>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</si>
  <si>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t>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</si>
  <si>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</si>
  <si>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</si>
  <si>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t>
  </si>
  <si>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</si>
  <si>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</si>
  <si>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</si>
  <si>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</si>
  <si>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</si>
  <si>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</si>
  <si>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</si>
  <si>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</si>
  <si>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</si>
  <si>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t>La leva militare al momento è sospesa, anche se in realtà le liste devono ancora essere compilate. Non esistono fattispecie teoriche di corruzione in questo campo.</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</si>
  <si>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</si>
  <si>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</si>
  <si>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</si>
  <si>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</si>
  <si>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</si>
  <si>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</si>
  <si>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</si>
  <si>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Attuare un puntuae controllo di tutte le procedure di affidamento lavori e servizi, con la verifica del rispetto delle disposizioni contenute nella normativa speciale del sisma e nelle ordinanze di protezione civile.</t>
  </si>
  <si>
    <t xml:space="preserve">49 - Gestione delle pratiche relative al sima </t>
  </si>
  <si>
    <t>La gestione delle pratiche relative al sisma è particolarmente delicata, perché incide in maniera diretta sulla sfera giuridica e patrimoniale dei beneficiari di contributi pubblici. Tulle le procedure sono compiutamente disciplinate sia dal D. L. 189/2016 e successive modificazioni, sia dalle numerose ordinanze di protezione civile, emanate dal dipartimento nazionale di protezione civile o dal Commissario per la ricostruzione. I procedimenti sono sottoposti a puntuale controllo e rendicontazione da parte dell'Ufficio speciale per la ricostruzione. Tuttavia sono necessarie particolari cautele da parte di tutti gli uffici coinvolti nella gestioen delle relative pratiche.</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</si>
  <si>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</si>
  <si>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</si>
  <si>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</si>
  <si>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</si>
  <si>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t>
  </si>
  <si>
    <t>Permesso di costruire in aree assoggettate ad autorizzazione paesaggistica</t>
  </si>
  <si>
    <t xml:space="preserve">Concessione di sovvenzioni, contributi, sussidi, ausili finanziari, nonché attribuzione di vantaggi economici di qualunque genere </t>
  </si>
  <si>
    <t>Provvedimenti di pianificazione urbanistica generale</t>
  </si>
  <si>
    <t>Provvedimenti di pianificazione urbanistica attuativa</t>
  </si>
  <si>
    <t xml:space="preserve">Levata dei protesti </t>
  </si>
  <si>
    <t>Gestione delle sanzioni per violazione del CDS</t>
  </si>
  <si>
    <t>Gestione ordinaria delle entrate di bilancio</t>
  </si>
  <si>
    <t>Gestione ordinaria delle spese di bilancio</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</si>
  <si>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</si>
  <si>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</si>
  <si>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</si>
  <si>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</si>
  <si>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</si>
  <si>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Autorizzazioni ex artt. 68 e 69 del TULPS (spettacoli anche viaggianti, pubblici intrattenimenti, feste da ballo, esposizioni, gare)</t>
  </si>
  <si>
    <t>Permesso di costruire convenzionato</t>
  </si>
  <si>
    <t>Pratiche anagrafiche</t>
  </si>
  <si>
    <t>Documenti di identità</t>
  </si>
  <si>
    <r>
      <rPr>
        <i/>
        <u/>
        <sz val="11"/>
        <color indexed="8"/>
        <rFont val="Calibri"/>
        <family val="2"/>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indexed="8"/>
        <rFont val="Calibri"/>
        <family val="2"/>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</si>
  <si>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t>Servizi per minori e famiglie</t>
  </si>
  <si>
    <t>Comune di SCHEGGINO</t>
  </si>
  <si>
    <t>Piano Triennale per la Prevenzione della Corruzione e per la Trasparenza 2019-2021</t>
  </si>
</sst>
</file>

<file path=xl/styles.xml><?xml version="1.0" encoding="utf-8"?>
<styleSheet xmlns="http://schemas.openxmlformats.org/spreadsheetml/2006/main">
  <fonts count="29">
    <font>
      <sz val="11"/>
      <color theme="1"/>
      <name val="Calibri"/>
      <family val="2"/>
      <scheme val="minor"/>
    </font>
    <font>
      <b/>
      <sz val="11"/>
      <color indexed="8"/>
      <name val="Calibri"/>
      <family val="2"/>
    </font>
    <font>
      <sz val="24"/>
      <color indexed="8"/>
      <name val="Arial"/>
      <family val="2"/>
    </font>
    <font>
      <b/>
      <u/>
      <sz val="14"/>
      <name val="Calibri"/>
      <family val="2"/>
    </font>
    <font>
      <sz val="12"/>
      <color indexed="8"/>
      <name val="Calibri"/>
      <family val="2"/>
    </font>
    <font>
      <b/>
      <sz val="12"/>
      <color indexed="8"/>
      <name val="Arial"/>
      <family val="2"/>
    </font>
    <font>
      <b/>
      <sz val="12"/>
      <color indexed="8"/>
      <name val="Calibri"/>
      <family val="2"/>
    </font>
    <font>
      <u/>
      <sz val="12"/>
      <color indexed="12"/>
      <name val="Arial"/>
      <family val="2"/>
    </font>
    <font>
      <sz val="12"/>
      <color indexed="8"/>
      <name val="Arial"/>
      <family val="2"/>
    </font>
    <font>
      <sz val="12"/>
      <color indexed="12"/>
      <name val="Arial"/>
      <family val="2"/>
    </font>
    <font>
      <sz val="8"/>
      <color indexed="8"/>
      <name val="Arial"/>
      <family val="2"/>
    </font>
    <font>
      <sz val="14"/>
      <color indexed="8"/>
      <name val="Arial"/>
      <family val="2"/>
    </font>
    <font>
      <b/>
      <sz val="10"/>
      <color indexed="8"/>
      <name val="Arial"/>
      <family val="2"/>
    </font>
    <font>
      <b/>
      <sz val="11"/>
      <color indexed="8"/>
      <name val="Arial"/>
      <family val="2"/>
    </font>
    <font>
      <sz val="10"/>
      <color indexed="8"/>
      <name val="Arial"/>
      <family val="2"/>
    </font>
    <font>
      <sz val="9"/>
      <color indexed="8"/>
      <name val="Arial"/>
      <family val="2"/>
    </font>
    <font>
      <sz val="10"/>
      <color indexed="8"/>
      <name val="Arial"/>
      <family val="2"/>
    </font>
    <font>
      <i/>
      <sz val="18"/>
      <color indexed="8"/>
      <name val="Arial"/>
      <family val="2"/>
    </font>
    <font>
      <i/>
      <sz val="14"/>
      <color indexed="8"/>
      <name val="Arial"/>
      <family val="2"/>
    </font>
    <font>
      <b/>
      <sz val="22"/>
      <color indexed="8"/>
      <name val="Arial"/>
      <family val="2"/>
    </font>
    <font>
      <b/>
      <u/>
      <sz val="16"/>
      <color indexed="8"/>
      <name val="Arial"/>
      <family val="2"/>
    </font>
    <font>
      <b/>
      <sz val="1"/>
      <color indexed="8"/>
      <name val="Arial"/>
      <family val="2"/>
    </font>
    <font>
      <sz val="1"/>
      <color indexed="8"/>
      <name val="Arial"/>
      <family val="2"/>
    </font>
    <font>
      <i/>
      <sz val="10"/>
      <color indexed="8"/>
      <name val="Arial"/>
      <family val="2"/>
    </font>
    <font>
      <i/>
      <sz val="10"/>
      <color indexed="8"/>
      <name val="Arial"/>
      <family val="2"/>
    </font>
    <font>
      <b/>
      <i/>
      <u/>
      <sz val="10"/>
      <color indexed="8"/>
      <name val="Arial"/>
      <family val="2"/>
    </font>
    <font>
      <b/>
      <sz val="14"/>
      <color indexed="8"/>
      <name val="Calibri"/>
      <family val="2"/>
    </font>
    <font>
      <i/>
      <u/>
      <sz val="11"/>
      <color indexed="8"/>
      <name val="Calibri"/>
      <family val="2"/>
    </font>
    <font>
      <u/>
      <sz val="11"/>
      <color theme="10"/>
      <name val="Calibri"/>
      <family val="2"/>
      <scheme val="minor"/>
    </font>
  </fonts>
  <fills count="9">
    <fill>
      <patternFill patternType="none"/>
    </fill>
    <fill>
      <patternFill patternType="gray125"/>
    </fill>
    <fill>
      <patternFill patternType="solid">
        <fgColor indexed="46"/>
        <bgColor indexed="64"/>
      </patternFill>
    </fill>
    <fill>
      <patternFill patternType="solid">
        <fgColor indexed="22"/>
        <bgColor indexed="64"/>
      </patternFill>
    </fill>
    <fill>
      <patternFill patternType="solid">
        <fgColor indexed="44"/>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3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28" fillId="0" borderId="0" applyNumberFormat="0" applyFill="0" applyBorder="0" applyAlignment="0" applyProtection="0"/>
  </cellStyleXfs>
  <cellXfs count="103">
    <xf numFmtId="0" fontId="0" fillId="0" borderId="0" xfId="0"/>
    <xf numFmtId="2" fontId="0" fillId="0" borderId="0" xfId="0" applyNumberFormat="1"/>
    <xf numFmtId="0" fontId="0" fillId="0" borderId="0" xfId="0" applyNumberFormat="1"/>
    <xf numFmtId="0" fontId="3" fillId="2" borderId="1" xfId="1" applyFont="1" applyFill="1" applyBorder="1" applyAlignment="1">
      <alignment horizontal="center" vertical="center" wrapText="1"/>
    </xf>
    <xf numFmtId="0" fontId="4" fillId="0" borderId="0" xfId="0" applyFont="1"/>
    <xf numFmtId="2" fontId="4" fillId="0" borderId="0" xfId="0" applyNumberFormat="1" applyFont="1"/>
    <xf numFmtId="0" fontId="4" fillId="0" borderId="0" xfId="0" applyNumberFormat="1" applyFont="1"/>
    <xf numFmtId="49" fontId="5" fillId="0" borderId="1"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0" borderId="0" xfId="0" applyFont="1"/>
    <xf numFmtId="1" fontId="5" fillId="0" borderId="3" xfId="0" applyNumberFormat="1" applyFont="1" applyBorder="1" applyAlignment="1">
      <alignment horizontal="center" vertical="center" wrapText="1"/>
    </xf>
    <xf numFmtId="0" fontId="7" fillId="5" borderId="4" xfId="1" applyFont="1" applyFill="1" applyBorder="1" applyAlignment="1">
      <alignment horizontal="left" vertical="center" wrapText="1"/>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2" fontId="4" fillId="0" borderId="0" xfId="0" applyNumberFormat="1" applyFont="1" applyAlignment="1">
      <alignment horizontal="center"/>
    </xf>
    <xf numFmtId="0" fontId="7" fillId="5" borderId="5" xfId="1" applyFont="1" applyFill="1" applyBorder="1" applyAlignment="1">
      <alignment horizontal="left" vertical="center" wrapText="1"/>
    </xf>
    <xf numFmtId="0" fontId="7" fillId="5" borderId="2" xfId="1" applyFont="1" applyFill="1" applyBorder="1" applyAlignment="1">
      <alignment horizontal="left" vertical="center" wrapText="1"/>
    </xf>
    <xf numFmtId="0" fontId="9" fillId="5" borderId="4" xfId="1" applyFont="1" applyFill="1" applyBorder="1" applyAlignment="1">
      <alignment horizontal="left" vertical="center" wrapText="1"/>
    </xf>
    <xf numFmtId="2" fontId="0" fillId="0" borderId="0" xfId="0" applyNumberFormat="1" applyAlignment="1">
      <alignment horizontal="center"/>
    </xf>
    <xf numFmtId="0" fontId="5" fillId="0" borderId="6" xfId="0" applyFont="1" applyBorder="1" applyAlignment="1">
      <alignment horizontal="right" vertical="center" wrapText="1"/>
    </xf>
    <xf numFmtId="0" fontId="5" fillId="0" borderId="2" xfId="0" applyFont="1" applyBorder="1" applyAlignment="1">
      <alignment horizontal="left" vertical="center" wrapText="1"/>
    </xf>
    <xf numFmtId="0" fontId="10" fillId="6" borderId="1" xfId="0" applyFont="1" applyFill="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7" borderId="2" xfId="0" applyFont="1" applyFill="1" applyBorder="1" applyAlignment="1">
      <alignment horizontal="center" vertical="center" wrapText="1"/>
    </xf>
    <xf numFmtId="0" fontId="0" fillId="0" borderId="5" xfId="0" applyBorder="1"/>
    <xf numFmtId="0" fontId="10" fillId="0" borderId="1" xfId="0" applyFont="1" applyBorder="1" applyAlignment="1">
      <alignment horizontal="left" vertical="center" wrapText="1"/>
    </xf>
    <xf numFmtId="0" fontId="14" fillId="0" borderId="7" xfId="0" applyFont="1" applyBorder="1" applyAlignment="1">
      <alignment horizontal="left" vertical="center" wrapText="1"/>
    </xf>
    <xf numFmtId="0" fontId="15" fillId="6" borderId="8" xfId="0" applyFont="1" applyFill="1" applyBorder="1" applyAlignment="1" applyProtection="1">
      <alignment horizontal="center" vertical="center" wrapText="1"/>
      <protection locked="0"/>
    </xf>
    <xf numFmtId="0" fontId="10" fillId="0" borderId="3" xfId="0" applyFont="1" applyBorder="1" applyAlignment="1">
      <alignment horizontal="justify" vertical="center" wrapText="1"/>
    </xf>
    <xf numFmtId="0" fontId="12" fillId="0" borderId="9" xfId="0" applyFont="1" applyBorder="1" applyAlignment="1">
      <alignment horizontal="right" vertical="center" wrapText="1"/>
    </xf>
    <xf numFmtId="0" fontId="12" fillId="7" borderId="10" xfId="0" applyFont="1" applyFill="1" applyBorder="1" applyAlignment="1">
      <alignment horizontal="center" vertical="center" wrapText="1"/>
    </xf>
    <xf numFmtId="0" fontId="10" fillId="0" borderId="3" xfId="0" applyFont="1" applyBorder="1" applyAlignment="1">
      <alignment horizontal="left" vertical="center" wrapText="1"/>
    </xf>
    <xf numFmtId="0" fontId="14" fillId="0" borderId="11" xfId="0" applyFont="1" applyBorder="1" applyAlignment="1">
      <alignment horizontal="left" vertical="center" wrapText="1"/>
    </xf>
    <xf numFmtId="0" fontId="15" fillId="6" borderId="12" xfId="0" applyFont="1" applyFill="1" applyBorder="1" applyAlignment="1" applyProtection="1">
      <alignment horizontal="center" vertical="center" wrapText="1"/>
      <protection locked="0"/>
    </xf>
    <xf numFmtId="0" fontId="12" fillId="0" borderId="11" xfId="0" applyFont="1" applyBorder="1" applyAlignment="1">
      <alignment horizontal="right" vertical="center" wrapText="1"/>
    </xf>
    <xf numFmtId="0" fontId="10" fillId="0" borderId="0" xfId="0" applyFont="1" applyFill="1" applyBorder="1" applyAlignment="1">
      <alignment horizontal="left" vertical="center" wrapText="1"/>
    </xf>
    <xf numFmtId="0" fontId="14" fillId="0" borderId="11" xfId="0" applyFont="1" applyBorder="1" applyAlignment="1">
      <alignment horizontal="justify" vertical="center" wrapText="1"/>
    </xf>
    <xf numFmtId="0" fontId="14" fillId="0" borderId="13" xfId="0" applyFont="1" applyBorder="1" applyAlignment="1">
      <alignment horizontal="left" vertical="center" wrapText="1"/>
    </xf>
    <xf numFmtId="0" fontId="12" fillId="0" borderId="14" xfId="0" applyFont="1" applyBorder="1" applyAlignment="1">
      <alignment horizontal="right" vertical="center" wrapText="1"/>
    </xf>
    <xf numFmtId="0" fontId="12" fillId="7" borderId="15" xfId="0"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13" xfId="0" applyFont="1" applyBorder="1" applyAlignment="1">
      <alignment horizontal="justify" vertical="center" wrapText="1"/>
    </xf>
    <xf numFmtId="0" fontId="13" fillId="0" borderId="6" xfId="0" applyFont="1" applyBorder="1" applyAlignment="1">
      <alignment horizontal="right" vertical="center" wrapText="1"/>
    </xf>
    <xf numFmtId="2" fontId="5" fillId="7" borderId="16" xfId="0" applyNumberFormat="1" applyFont="1" applyFill="1" applyBorder="1" applyAlignment="1">
      <alignment horizontal="center" vertical="center" wrapText="1"/>
    </xf>
    <xf numFmtId="0" fontId="14" fillId="0" borderId="3" xfId="0" applyFont="1" applyBorder="1" applyAlignment="1">
      <alignment horizontal="justify" vertical="center" wrapText="1"/>
    </xf>
    <xf numFmtId="0" fontId="5" fillId="0" borderId="14" xfId="0" applyFont="1" applyBorder="1" applyAlignment="1">
      <alignment horizontal="right" vertical="center" wrapText="1"/>
    </xf>
    <xf numFmtId="0" fontId="16" fillId="0" borderId="0" xfId="0" applyFont="1" applyAlignment="1">
      <alignment vertical="center" wrapText="1"/>
    </xf>
    <xf numFmtId="0" fontId="8" fillId="0" borderId="14" xfId="0" applyFont="1" applyBorder="1" applyAlignment="1">
      <alignment horizontal="right" vertical="center" wrapText="1"/>
    </xf>
    <xf numFmtId="0" fontId="18" fillId="0" borderId="0" xfId="0" applyFont="1" applyAlignment="1">
      <alignment horizontal="center" vertical="center"/>
    </xf>
    <xf numFmtId="2" fontId="18" fillId="0" borderId="0" xfId="0" applyNumberFormat="1" applyFont="1" applyAlignment="1">
      <alignment horizontal="center" vertical="center"/>
    </xf>
    <xf numFmtId="0" fontId="3" fillId="2" borderId="0" xfId="1" applyFont="1" applyFill="1" applyBorder="1" applyAlignment="1">
      <alignment horizontal="center" vertical="center" wrapText="1"/>
    </xf>
    <xf numFmtId="0" fontId="20" fillId="0" borderId="0" xfId="0" applyFont="1" applyBorder="1" applyAlignment="1">
      <alignment horizontal="justify" vertical="center"/>
    </xf>
    <xf numFmtId="0" fontId="0" fillId="0" borderId="0" xfId="0" applyAlignment="1">
      <alignment wrapText="1"/>
    </xf>
    <xf numFmtId="2" fontId="0" fillId="0" borderId="0" xfId="0" applyNumberFormat="1" applyAlignment="1">
      <alignment horizontal="center" wrapText="1"/>
    </xf>
    <xf numFmtId="0" fontId="0" fillId="0" borderId="0" xfId="0" applyAlignment="1">
      <alignment horizontal="center" wrapText="1"/>
    </xf>
    <xf numFmtId="0" fontId="0" fillId="0" borderId="0" xfId="0" applyBorder="1"/>
    <xf numFmtId="0" fontId="0" fillId="0" borderId="0" xfId="0" applyAlignment="1">
      <alignment horizontal="center"/>
    </xf>
    <xf numFmtId="0" fontId="21" fillId="0" borderId="0" xfId="0" applyFont="1" applyBorder="1" applyAlignment="1">
      <alignment horizontal="justify" vertical="center"/>
    </xf>
    <xf numFmtId="0" fontId="22" fillId="0" borderId="0" xfId="0" applyFont="1" applyBorder="1" applyAlignment="1">
      <alignment horizontal="justify" vertical="center"/>
    </xf>
    <xf numFmtId="0" fontId="26" fillId="8" borderId="0" xfId="0" applyFont="1" applyFill="1"/>
    <xf numFmtId="2" fontId="1" fillId="8" borderId="0" xfId="0" applyNumberFormat="1" applyFont="1" applyFill="1" applyAlignment="1">
      <alignment horizontal="center"/>
    </xf>
    <xf numFmtId="0" fontId="0" fillId="0" borderId="0" xfId="0" pivotButton="1"/>
    <xf numFmtId="2" fontId="0" fillId="0" borderId="0" xfId="0" pivotButton="1" applyNumberFormat="1"/>
    <xf numFmtId="0" fontId="0" fillId="0" borderId="0" xfId="0" applyAlignment="1">
      <alignment horizontal="left" vertical="center" wrapText="1"/>
    </xf>
    <xf numFmtId="2" fontId="0" fillId="0" borderId="0" xfId="0" applyNumberFormat="1" applyAlignment="1">
      <alignment horizontal="left" vertical="center" wrapText="1"/>
    </xf>
    <xf numFmtId="0" fontId="26"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Protection="1">
      <protection locked="0"/>
    </xf>
    <xf numFmtId="0" fontId="0" fillId="0" borderId="0" xfId="0" applyAlignment="1" applyProtection="1">
      <alignment wrapText="1"/>
      <protection locked="0"/>
    </xf>
    <xf numFmtId="0" fontId="0" fillId="0" borderId="0" xfId="0" applyBorder="1" applyAlignment="1">
      <alignment wrapText="1"/>
    </xf>
    <xf numFmtId="0" fontId="1" fillId="0" borderId="0" xfId="0" applyFont="1" applyAlignment="1" applyProtection="1">
      <alignment wrapText="1"/>
      <protection locked="0"/>
    </xf>
    <xf numFmtId="0" fontId="0" fillId="0" borderId="0" xfId="0" applyAlignment="1" applyProtection="1">
      <alignment horizontal="left" vertical="center"/>
      <protection locked="0"/>
    </xf>
    <xf numFmtId="0" fontId="0" fillId="0" borderId="0" xfId="0" applyAlignment="1">
      <alignment horizontal="left" vertical="center"/>
    </xf>
    <xf numFmtId="0" fontId="8" fillId="0" borderId="0" xfId="0" applyFont="1" applyBorder="1" applyAlignment="1">
      <alignment horizontal="right" vertical="center" wrapText="1"/>
    </xf>
    <xf numFmtId="2" fontId="5" fillId="0" borderId="0" xfId="0" applyNumberFormat="1" applyFont="1" applyFill="1" applyBorder="1" applyAlignment="1">
      <alignment horizontal="center" vertical="center" wrapText="1"/>
    </xf>
    <xf numFmtId="0" fontId="2" fillId="5" borderId="6"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2" xfId="0" applyFont="1" applyFill="1" applyBorder="1" applyAlignment="1">
      <alignment horizontal="center" vertical="center"/>
    </xf>
    <xf numFmtId="0" fontId="24" fillId="0" borderId="0" xfId="0" applyFont="1" applyAlignment="1">
      <alignment horizontal="left" vertical="center" wrapText="1"/>
    </xf>
    <xf numFmtId="0" fontId="17"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wrapText="1"/>
    </xf>
    <xf numFmtId="0" fontId="13" fillId="0" borderId="0" xfId="0" applyFont="1" applyAlignment="1">
      <alignment horizontal="center" vertical="center"/>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11" fillId="6" borderId="6" xfId="0" applyFont="1" applyFill="1" applyBorder="1" applyAlignment="1" applyProtection="1">
      <alignment horizontal="center" vertical="center" wrapText="1"/>
      <protection locked="0"/>
    </xf>
    <xf numFmtId="0" fontId="11" fillId="6" borderId="2" xfId="0" applyFont="1" applyFill="1" applyBorder="1" applyAlignment="1" applyProtection="1">
      <alignment horizontal="center" vertical="center" wrapText="1"/>
      <protection locked="0"/>
    </xf>
    <xf numFmtId="0" fontId="5" fillId="7"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5" fillId="7" borderId="18" xfId="0" applyFont="1" applyFill="1" applyBorder="1" applyAlignment="1">
      <alignment horizontal="center" vertical="center" wrapText="1"/>
    </xf>
    <xf numFmtId="0" fontId="0" fillId="6" borderId="6"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10" fillId="0" borderId="6" xfId="0" applyFont="1" applyBorder="1" applyAlignment="1">
      <alignment horizontal="left" vertical="center" wrapText="1"/>
    </xf>
    <xf numFmtId="0" fontId="10" fillId="0" borderId="2" xfId="0" applyFont="1" applyBorder="1" applyAlignment="1">
      <alignment horizontal="left" vertical="center" wrapText="1"/>
    </xf>
    <xf numFmtId="0" fontId="0" fillId="6" borderId="6" xfId="0"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cellXfs>
  <cellStyles count="2">
    <cellStyle name="Collegamento ipertestuale" xfId="1" builtinId="8"/>
    <cellStyle name="Normale" xfId="0" builtinId="0"/>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2" name="Casella di testo 2"/>
        <xdr:cNvSpPr txBox="1">
          <a:spLocks noChangeArrowheads="1"/>
        </xdr:cNvSpPr>
      </xdr:nvSpPr>
      <xdr:spPr bwMode="auto">
        <a:xfrm>
          <a:off x="0" y="1466851"/>
          <a:ext cx="12125325" cy="731353"/>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alla deliberazione della Giunta Comunale n. .... del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2" name="Casella di testo 2"/>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sidori\Desktop\ALL.%201%20Mappatura%20rischi%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e Schede"/>
      <sheetName val="Prospetto Finale"/>
      <sheetName val="Misure riduzione del rischio"/>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ow r="12">
          <cell r="B12">
            <v>1</v>
          </cell>
        </row>
        <row r="13">
          <cell r="B13">
            <v>2</v>
          </cell>
        </row>
        <row r="14">
          <cell r="B14">
            <v>3</v>
          </cell>
        </row>
        <row r="15">
          <cell r="B15">
            <v>4</v>
          </cell>
        </row>
        <row r="16">
          <cell r="B16">
            <v>5</v>
          </cell>
        </row>
        <row r="17">
          <cell r="B17">
            <v>6</v>
          </cell>
        </row>
        <row r="18">
          <cell r="B18">
            <v>7</v>
          </cell>
        </row>
        <row r="19">
          <cell r="B19">
            <v>8</v>
          </cell>
        </row>
        <row r="20">
          <cell r="B20">
            <v>9</v>
          </cell>
        </row>
        <row r="21">
          <cell r="B21">
            <v>10</v>
          </cell>
        </row>
        <row r="22">
          <cell r="B22">
            <v>11</v>
          </cell>
        </row>
        <row r="23">
          <cell r="B23">
            <v>12</v>
          </cell>
        </row>
        <row r="24">
          <cell r="B24">
            <v>13</v>
          </cell>
        </row>
        <row r="25">
          <cell r="B25">
            <v>14</v>
          </cell>
        </row>
        <row r="26">
          <cell r="B26">
            <v>15</v>
          </cell>
        </row>
        <row r="27">
          <cell r="B27">
            <v>16</v>
          </cell>
        </row>
        <row r="28">
          <cell r="B28">
            <v>17</v>
          </cell>
        </row>
        <row r="29">
          <cell r="B29">
            <v>18</v>
          </cell>
        </row>
        <row r="30">
          <cell r="B30">
            <v>19</v>
          </cell>
        </row>
        <row r="31">
          <cell r="B31">
            <v>20</v>
          </cell>
        </row>
        <row r="32">
          <cell r="B32">
            <v>21</v>
          </cell>
        </row>
        <row r="33">
          <cell r="B33">
            <v>22</v>
          </cell>
        </row>
        <row r="34">
          <cell r="B34">
            <v>23</v>
          </cell>
        </row>
        <row r="35">
          <cell r="B35">
            <v>24</v>
          </cell>
        </row>
        <row r="36">
          <cell r="B36">
            <v>25</v>
          </cell>
        </row>
        <row r="37">
          <cell r="B37">
            <v>26</v>
          </cell>
        </row>
        <row r="38">
          <cell r="B38">
            <v>27</v>
          </cell>
        </row>
        <row r="39">
          <cell r="B39">
            <v>28</v>
          </cell>
        </row>
        <row r="40">
          <cell r="B40">
            <v>29</v>
          </cell>
        </row>
        <row r="41">
          <cell r="B41">
            <v>30</v>
          </cell>
        </row>
        <row r="43">
          <cell r="B43">
            <v>32</v>
          </cell>
        </row>
        <row r="45">
          <cell r="B45">
            <v>34</v>
          </cell>
        </row>
        <row r="46">
          <cell r="B46">
            <v>35</v>
          </cell>
        </row>
        <row r="47">
          <cell r="B47">
            <v>36</v>
          </cell>
        </row>
        <row r="48">
          <cell r="B48">
            <v>37</v>
          </cell>
        </row>
        <row r="49">
          <cell r="B49">
            <v>38</v>
          </cell>
        </row>
        <row r="50">
          <cell r="B50">
            <v>39</v>
          </cell>
        </row>
        <row r="51">
          <cell r="B51">
            <v>40</v>
          </cell>
        </row>
        <row r="52">
          <cell r="B52">
            <v>41</v>
          </cell>
        </row>
        <row r="53">
          <cell r="B53">
            <v>42</v>
          </cell>
        </row>
        <row r="54">
          <cell r="B54">
            <v>43</v>
          </cell>
        </row>
        <row r="55">
          <cell r="B55">
            <v>44</v>
          </cell>
        </row>
        <row r="56">
          <cell r="B56">
            <v>45</v>
          </cell>
        </row>
        <row r="57">
          <cell r="B57">
            <v>46</v>
          </cell>
        </row>
        <row r="58">
          <cell r="B58">
            <v>47</v>
          </cell>
        </row>
        <row r="59">
          <cell r="B59">
            <v>48</v>
          </cell>
        </row>
      </sheetData>
      <sheetData sheetId="1"/>
      <sheetData sheetId="2"/>
      <sheetData sheetId="3">
        <row r="2">
          <cell r="F2" t="str">
            <v>SI</v>
          </cell>
        </row>
        <row r="3">
          <cell r="A3" t="str">
            <v>Concorso per l'assunzione di personale</v>
          </cell>
        </row>
        <row r="24">
          <cell r="B24">
            <v>2.5</v>
          </cell>
        </row>
        <row r="40">
          <cell r="B40">
            <v>1.5</v>
          </cell>
        </row>
        <row r="44">
          <cell r="B44">
            <v>3.75</v>
          </cell>
        </row>
        <row r="47">
          <cell r="A47" t="str">
            <v>I due fattori maggiori di rischio corruttivo sono legati alla rilevanza esterna del processo e al suo impatto economico. Si ritiene pertanto necessario adottare ogni misura possibile affinché le commissioni di concorso si adoperino nella massima trasparen</v>
          </cell>
        </row>
      </sheetData>
      <sheetData sheetId="4">
        <row r="2">
          <cell r="F2" t="str">
            <v>SI</v>
          </cell>
        </row>
        <row r="3">
          <cell r="A3" t="str">
            <v xml:space="preserve">Concorso per la progressione in carriera del personale </v>
          </cell>
        </row>
        <row r="24">
          <cell r="B24">
            <v>2</v>
          </cell>
        </row>
        <row r="40">
          <cell r="B40">
            <v>1.25</v>
          </cell>
        </row>
        <row r="44">
          <cell r="B44">
            <v>2.5</v>
          </cell>
        </row>
        <row r="47">
          <cell r="A47" t="str">
            <v>Rispetto al processo n. 1, in questo caso il rischio è minore, per il maggiore controllo interno e il minore impatto esterno. In ogni caso risulta anche qui necessario adottare ogni misura possibile affinché le commissioni di concorso si adoperino nella m</v>
          </cell>
        </row>
      </sheetData>
      <sheetData sheetId="5">
        <row r="2">
          <cell r="F2" t="str">
            <v>SI</v>
          </cell>
        </row>
        <row r="3">
          <cell r="A3" t="str">
            <v xml:space="preserve">Selezione per l'affidamento di un incarico professionale </v>
          </cell>
        </row>
        <row r="24">
          <cell r="B24">
            <v>3.5</v>
          </cell>
        </row>
        <row r="40">
          <cell r="B40">
            <v>1.5</v>
          </cell>
        </row>
        <row r="44">
          <cell r="B44">
            <v>5.25</v>
          </cell>
        </row>
        <row r="47">
          <cell r="A47" t="str">
            <v xml:space="preserve">Pur con i recenti correttivi delle norme che obbligano a fare un piano preliminare e con delle forti limitazione della spesa, questo processo può nascondere una certa pericolosità corruttiva in relazione alle valutazioni di merito che, in via preliminare </v>
          </cell>
        </row>
      </sheetData>
      <sheetData sheetId="6">
        <row r="2">
          <cell r="F2" t="str">
            <v>SI</v>
          </cell>
        </row>
        <row r="3">
          <cell r="A3" t="str">
            <v>Affidamento mediante procedura aperta (o ristretta) di lavori, servizi, forniture</v>
          </cell>
        </row>
        <row r="24">
          <cell r="B24">
            <v>2.3333333333333335</v>
          </cell>
        </row>
        <row r="40">
          <cell r="B40">
            <v>1.25</v>
          </cell>
        </row>
        <row r="44">
          <cell r="B44">
            <v>2.916666666666667</v>
          </cell>
        </row>
        <row r="47">
          <cell r="A47" t="str">
            <v>Le recenti novità che obbligano al ricorso al mercato elettronico e alla limitazione solo a detreminate forniture di meccanismi semplificati di gara, sembrerebbero aver ridotto molto il rischio corruttivo. Risulta però necessaria, anche a campione, una pr</v>
          </cell>
        </row>
      </sheetData>
      <sheetData sheetId="7">
        <row r="2">
          <cell r="F2" t="str">
            <v>SI</v>
          </cell>
        </row>
        <row r="3">
          <cell r="A3" t="str">
            <v>Affidamento diretto di lavori, servizi o forniture</v>
          </cell>
        </row>
        <row r="24">
          <cell r="B24">
            <v>2.8333333333333335</v>
          </cell>
        </row>
        <row r="40">
          <cell r="B40">
            <v>1.5</v>
          </cell>
        </row>
        <row r="44">
          <cell r="B44">
            <v>4.25</v>
          </cell>
        </row>
        <row r="47">
          <cell r="A47" t="str">
            <v>Le recenti novità che obbligano al ricorso al mercato elettronico e alla limitazione solo a detreminate forniture di meccanismi semplificati di gara, sembrerebbero aver ridotto molto il rischio corruttivo. Risulta però necessaria, anche a campione, una pr</v>
          </cell>
        </row>
      </sheetData>
      <sheetData sheetId="8">
        <row r="2">
          <cell r="F2" t="str">
            <v>SI</v>
          </cell>
        </row>
        <row r="3">
          <cell r="A3" t="str">
            <v>Permesso di costruire</v>
          </cell>
        </row>
        <row r="24">
          <cell r="B24">
            <v>2.3333333333333335</v>
          </cell>
        </row>
        <row r="40">
          <cell r="B40">
            <v>1.25</v>
          </cell>
        </row>
        <row r="44">
          <cell r="B44">
            <v>2.916666666666667</v>
          </cell>
        </row>
        <row r="47">
          <cell r="A47" t="str">
            <v xml:space="preserve">L'accesso agli uffici dei progettisti professionisti, degli impresari edili e dei proprietari di terreni edificabili o edifici che possono essere oggetto di interventi dovrà essere disciplinato in modo chiaro e basato su principi previamente definiti. In </v>
          </cell>
        </row>
      </sheetData>
      <sheetData sheetId="9">
        <row r="2">
          <cell r="F2" t="str">
            <v>SI</v>
          </cell>
        </row>
        <row r="3">
          <cell r="A3" t="str">
            <v>Permesso di costruire in aree assoggettate ad autorizzazione paesaggistica</v>
          </cell>
        </row>
        <row r="24">
          <cell r="B24">
            <v>3</v>
          </cell>
        </row>
        <row r="40">
          <cell r="B40">
            <v>1.25</v>
          </cell>
        </row>
        <row r="44">
          <cell r="B44">
            <v>3.75</v>
          </cell>
        </row>
        <row r="47">
          <cell r="A47" t="str">
            <v>In questo caso, oltre ai documenti di legge e a quanto previsto nella scheda n. 6, qui integralmente richiamato, si rende necessario uno studio del responsabile del servizio, preliminare ad ogni progetto approvato di questo tipo, che valuti anche i requis</v>
          </cell>
        </row>
      </sheetData>
      <sheetData sheetId="10">
        <row r="2">
          <cell r="F2" t="str">
            <v>SI</v>
          </cell>
        </row>
        <row r="3">
          <cell r="A3" t="str">
            <v xml:space="preserve">Concessione di sovvenzioni, contributi, sussidi, ausili finanziari, nonché attribuzione di vantaggi economici di qualunque genere </v>
          </cell>
        </row>
        <row r="40">
          <cell r="B40">
            <v>1.5</v>
          </cell>
        </row>
        <row r="44">
          <cell r="B44">
            <v>3.75</v>
          </cell>
        </row>
        <row r="47">
          <cell r="A47" t="str">
            <v>Il rischio corruttivo insito in questo processo e nelle varie fasi può essere abbattuto solo se si adoattano criteri oggettivi di corresponsione dei benefici e con procedimenti che siano il più possibile rigidi, dove cioè non ci siano margini di discrezio</v>
          </cell>
        </row>
      </sheetData>
      <sheetData sheetId="11">
        <row r="2">
          <cell r="F2" t="str">
            <v>SI</v>
          </cell>
        </row>
        <row r="3">
          <cell r="A3" t="str">
            <v>Provvedimenti di pianificazione urbanistica generale</v>
          </cell>
        </row>
        <row r="24">
          <cell r="B24">
            <v>4</v>
          </cell>
        </row>
        <row r="40">
          <cell r="B40">
            <v>1.75</v>
          </cell>
        </row>
        <row r="44">
          <cell r="B44">
            <v>7</v>
          </cell>
        </row>
        <row r="47">
          <cell r="A47" t="str">
            <v>Anche in questo processo vengono richiamate e si auspica l'applicazione delle misure di cui alle schede 6 e 7. In più, visto che i processi di pianificazione generale hanno una durata temporale molto lunga, andrà tenuta memoria dei vari passaggi e in caso</v>
          </cell>
        </row>
      </sheetData>
      <sheetData sheetId="12">
        <row r="2">
          <cell r="F2" t="str">
            <v>SI</v>
          </cell>
        </row>
        <row r="3">
          <cell r="A3" t="str">
            <v>Provvedimenti di pianificazione urbanistica attuativa</v>
          </cell>
        </row>
        <row r="24">
          <cell r="B24">
            <v>3.8333333333333335</v>
          </cell>
        </row>
        <row r="40">
          <cell r="B40">
            <v>1.75</v>
          </cell>
        </row>
        <row r="44">
          <cell r="B44">
            <v>6.7083333333333339</v>
          </cell>
        </row>
        <row r="47">
          <cell r="A47" t="str">
            <v>Anche in questo processo vengono richiamate e si auspica l'applicazione delle misure di cui alle schede 6 e 7. In più, visto che i processi di pianificazione generale hanno una durata temporale molto lunga, andrà tenuta memoria dei vari passaggi e in caso</v>
          </cell>
        </row>
      </sheetData>
      <sheetData sheetId="13">
        <row r="2">
          <cell r="F2" t="str">
            <v>SI</v>
          </cell>
        </row>
        <row r="3">
          <cell r="A3" t="str">
            <v xml:space="preserve">Levata dei protesti </v>
          </cell>
        </row>
        <row r="24">
          <cell r="B24">
            <v>2</v>
          </cell>
        </row>
        <row r="40">
          <cell r="B40">
            <v>1.75</v>
          </cell>
        </row>
        <row r="44">
          <cell r="B44">
            <v>3.5</v>
          </cell>
        </row>
        <row r="47">
          <cell r="A47" t="str">
            <v xml:space="preserve">Quando il segretario esercita questa funzione, lo fa sempre alla presenza di un suo collaboratore che sia in grado in ogni momento di testimoniare dell'integrità dei suoi comportamenti. </v>
          </cell>
        </row>
      </sheetData>
      <sheetData sheetId="14">
        <row r="2">
          <cell r="F2" t="str">
            <v>SI</v>
          </cell>
        </row>
        <row r="3">
          <cell r="A3" t="str">
            <v>Gestione delle sanzioni per violazione del CDS</v>
          </cell>
        </row>
        <row r="24">
          <cell r="B24">
            <v>2.1666666666666665</v>
          </cell>
        </row>
        <row r="40">
          <cell r="B40">
            <v>1.75</v>
          </cell>
        </row>
        <row r="44">
          <cell r="B44">
            <v>3.7916666666666665</v>
          </cell>
        </row>
        <row r="47">
          <cell r="A47" t="str">
            <v xml:space="preserve">Due sono le direttive per la riduzione del rischio. La prima fa riferimento agli agenti ed ausiliari che accertano le violazioni che dovranno sempre operare almeno in coppia al fin di testimoniare reciprocamente l'integrità dei comportamenti dei pubblici </v>
          </cell>
        </row>
      </sheetData>
      <sheetData sheetId="15">
        <row r="2">
          <cell r="F2" t="str">
            <v>SI</v>
          </cell>
        </row>
        <row r="3">
          <cell r="A3" t="str">
            <v>Gestione ordinaria delle entrate di bilancio</v>
          </cell>
        </row>
        <row r="24">
          <cell r="B24">
            <v>2.1666666666666665</v>
          </cell>
        </row>
        <row r="40">
          <cell r="B40">
            <v>1</v>
          </cell>
        </row>
        <row r="44">
          <cell r="B44">
            <v>2.1666666666666665</v>
          </cell>
        </row>
        <row r="47">
          <cell r="A47" t="str">
            <v xml:space="preserve">Le fattispecie in cui si concretizzano questi processi sono le più varie, ma diventano rilevanti ai fini dell'anticorruzione solo quando "si decidono" dilazioni, sconti, azzeramenti, rimodulazioni del debito ecc. In questi casi si dovrebbe produrre anche </v>
          </cell>
        </row>
      </sheetData>
      <sheetData sheetId="16">
        <row r="2">
          <cell r="F2" t="str">
            <v>SI</v>
          </cell>
        </row>
        <row r="3">
          <cell r="A3" t="str">
            <v>Gestione ordinaria delle spese di bilancio</v>
          </cell>
        </row>
        <row r="24">
          <cell r="B24">
            <v>3.3333333333333335</v>
          </cell>
        </row>
        <row r="40">
          <cell r="B40">
            <v>1</v>
          </cell>
        </row>
        <row r="44">
          <cell r="B44">
            <v>3.3333333333333335</v>
          </cell>
        </row>
        <row r="47">
          <cell r="A47" t="str">
            <v>Il meccanismo della spesa ha acquistato in questi ultimi anni degli automatismi tali che, se si è seguito tutto il procedimento: bilancio preventivo, PEG, scelta del contraente, impegno di spesa, registrazione dell'impegno, liquidazione, emissione del man</v>
          </cell>
        </row>
      </sheetData>
      <sheetData sheetId="17">
        <row r="2">
          <cell r="F2" t="str">
            <v>SI</v>
          </cell>
        </row>
        <row r="3">
          <cell r="A3" t="str">
            <v>Accertamenti e verifiche dei tributi locali</v>
          </cell>
        </row>
        <row r="24">
          <cell r="B24">
            <v>3.1666666666666665</v>
          </cell>
        </row>
        <row r="40">
          <cell r="B40">
            <v>1.25</v>
          </cell>
        </row>
        <row r="44">
          <cell r="B44">
            <v>3.958333333333333</v>
          </cell>
        </row>
        <row r="47">
          <cell r="A47" t="str">
            <v>La misura più importante è inerente al processo di riscossione che deve essere progressivamente sempre più informatizzato e rendere automatico ogni passaggio, specie per quei tributi che vengono annullati, revocati o per i quali si decide di non procedere</v>
          </cell>
        </row>
      </sheetData>
      <sheetData sheetId="18">
        <row r="2">
          <cell r="F2" t="str">
            <v>SI</v>
          </cell>
        </row>
        <row r="3">
          <cell r="A3" t="str">
            <v>Accertamenti con adesione dei tributi locali</v>
          </cell>
        </row>
        <row r="24">
          <cell r="B24">
            <v>3.8333333333333335</v>
          </cell>
        </row>
        <row r="40">
          <cell r="B40">
            <v>1.25</v>
          </cell>
        </row>
        <row r="44">
          <cell r="B44">
            <v>4.791666666666667</v>
          </cell>
        </row>
        <row r="47">
          <cell r="A47" t="str">
            <v>Qui la scelta è duplice e oltre a quanto disposto per la scheda precedente relativamente al processo di riscossione, che deve essere progressivamente sempre più informatizzato e rendere automatico ogni passaggio, specie per quei tributi che vengono annull</v>
          </cell>
        </row>
      </sheetData>
      <sheetData sheetId="19">
        <row r="2">
          <cell r="F2" t="str">
            <v>SI</v>
          </cell>
        </row>
        <row r="3">
          <cell r="A3" t="str">
            <v>Accertamenti e controlli sugli abusi edilizi</v>
          </cell>
        </row>
        <row r="24">
          <cell r="B24">
            <v>2.6666666666666665</v>
          </cell>
        </row>
        <row r="40">
          <cell r="B40">
            <v>1</v>
          </cell>
        </row>
        <row r="44">
          <cell r="B44">
            <v>2.6666666666666665</v>
          </cell>
        </row>
        <row r="47">
          <cell r="A47" t="str">
            <v>L'abuso edilizio può essere paragonato alle violazioni del Cds di cui alla scheda 12 e dunque due sono le direttive per la riduzione del rischio. La prima fa riferimento agli agenti e tecnici che accertano, sul territorio, gli abusi e le violazioni alla n</v>
          </cell>
        </row>
      </sheetData>
      <sheetData sheetId="20">
        <row r="2">
          <cell r="F2" t="str">
            <v>SI</v>
          </cell>
        </row>
        <row r="3">
          <cell r="A3" t="str">
            <v>Incentivi economici al personale (produttività e retribuzioni di risultato)</v>
          </cell>
        </row>
        <row r="24">
          <cell r="B24">
            <v>1.8333333333333333</v>
          </cell>
        </row>
        <row r="40">
          <cell r="B40">
            <v>2.25</v>
          </cell>
        </row>
        <row r="44">
          <cell r="B44">
            <v>4.125</v>
          </cell>
        </row>
        <row r="47">
          <cell r="A47" t="str">
            <v>Questo è un caso paradigmatico relativo ai parametri utilizzati per la valutazione del rischio che danno un risultato altissimo quando invece l'esperienza dimostra che teoricamente è difficile ipotizzare  fenomeni corruttivi, in quanto c'è il controllo re</v>
          </cell>
        </row>
      </sheetData>
      <sheetData sheetId="21">
        <row r="2">
          <cell r="F2" t="str">
            <v>SI</v>
          </cell>
        </row>
        <row r="3">
          <cell r="A3" t="str">
            <v>Autorizzazione all’occupazione del suolo pubblico</v>
          </cell>
        </row>
        <row r="24">
          <cell r="B24">
            <v>2.1666666666666665</v>
          </cell>
        </row>
        <row r="40">
          <cell r="B40">
            <v>1</v>
          </cell>
        </row>
        <row r="44">
          <cell r="B44">
            <v>2.1666666666666665</v>
          </cell>
        </row>
        <row r="47">
          <cell r="A47" t="str">
            <v>Se vengono applicate in modo chiaro e trasparente le disposizioni normative e regolamentari, non dovrebbero verificarsi fenomeni corruttivi. Questa fattispecie è comunque una di quelle in cui è rilevante anche il controllo delle entrate relative ai canoni</v>
          </cell>
        </row>
      </sheetData>
      <sheetData sheetId="22">
        <row r="2">
          <cell r="F2" t="str">
            <v>SI</v>
          </cell>
        </row>
        <row r="3">
          <cell r="A3" t="str">
            <v>Autorizzazioni ex artt. 68 e 69 del TULPS (spettacoli anche viaggianti, pubblici intrattenimenti, feste da ballo, esposizioni, gare)</v>
          </cell>
        </row>
        <row r="24">
          <cell r="B24">
            <v>2.8333333333333335</v>
          </cell>
        </row>
        <row r="40">
          <cell r="B40">
            <v>1.25</v>
          </cell>
        </row>
        <row r="44">
          <cell r="B44">
            <v>3.541666666666667</v>
          </cell>
        </row>
        <row r="47">
          <cell r="A47" t="str">
            <v>Se vengono applicate in modo chiaro e trasparente le disposizioni normative e regolamentari, non dovrebbero verificarsi fenomeni corruttivi. Questa fattispecie è comunque una di quelle in cui è rilevante anche il controllo delle entrate relative ai canoni</v>
          </cell>
        </row>
      </sheetData>
      <sheetData sheetId="23">
        <row r="2">
          <cell r="F2" t="str">
            <v>SI</v>
          </cell>
        </row>
        <row r="3">
          <cell r="A3" t="str">
            <v>Permesso di costruire convenzionato</v>
          </cell>
        </row>
        <row r="24">
          <cell r="B24">
            <v>3.3333333333333335</v>
          </cell>
        </row>
        <row r="40">
          <cell r="B40">
            <v>1.25</v>
          </cell>
        </row>
        <row r="44">
          <cell r="B44">
            <v>4.166666666666667</v>
          </cell>
        </row>
        <row r="47">
          <cell r="A47" t="str">
            <v>Come per la scheda 6 (Permesso di costruire) l'accesso agli uffici dei progettisti professionisti, degli impresari edili e dei proprietari di terreni edificabili o edifici che possono essere oggetto di interventi di questo tipo dovrà essere disciplinato i</v>
          </cell>
        </row>
      </sheetData>
      <sheetData sheetId="24">
        <row r="2">
          <cell r="F2" t="str">
            <v>SI</v>
          </cell>
        </row>
        <row r="3">
          <cell r="A3" t="str">
            <v>Pratiche anagrafiche</v>
          </cell>
        </row>
        <row r="24">
          <cell r="B24">
            <v>2.1666666666666665</v>
          </cell>
        </row>
        <row r="40">
          <cell r="B40">
            <v>1</v>
          </cell>
        </row>
        <row r="44">
          <cell r="B44">
            <v>2.1666666666666665</v>
          </cell>
        </row>
        <row r="47">
          <cell r="A47" t="str">
            <v>In questo ente si sono adottate tutte le misure previste dall'ordinamento anagrafico al fine di avere accertamenti anagrafici, eseguiti da personale diverso dagli ufficiali d'anagrafe, scrupolosi e puntuali. Si consiglia la rotazione del personale impiega</v>
          </cell>
        </row>
      </sheetData>
      <sheetData sheetId="25">
        <row r="2">
          <cell r="F2" t="str">
            <v>SI</v>
          </cell>
        </row>
        <row r="3">
          <cell r="A3" t="str">
            <v>Documenti di identità</v>
          </cell>
        </row>
        <row r="24">
          <cell r="B24">
            <v>2</v>
          </cell>
        </row>
        <row r="40">
          <cell r="B40">
            <v>1</v>
          </cell>
        </row>
        <row r="44">
          <cell r="B44">
            <v>2</v>
          </cell>
        </row>
        <row r="47">
          <cell r="A47" t="str">
            <v xml:space="preserve">Se il comune è tra quelli che rilasciano la CIE: "La procedura centralizzata della carta d'identità elettronica, con l'associazione delle impronte digitali, elimina pressoché totalmente ogni ipotesi corruttiva"  Se il comune non rilascia la CIE: La carta </v>
          </cell>
        </row>
      </sheetData>
      <sheetData sheetId="26">
        <row r="2">
          <cell r="F2" t="str">
            <v>SI</v>
          </cell>
        </row>
        <row r="3">
          <cell r="A3" t="str">
            <v>Servizi per minori e famiglie</v>
          </cell>
        </row>
        <row r="24">
          <cell r="B24">
            <v>3.5</v>
          </cell>
        </row>
        <row r="40">
          <cell r="B40">
            <v>1.25</v>
          </cell>
        </row>
        <row r="44">
          <cell r="B44">
            <v>4.375</v>
          </cell>
        </row>
        <row r="47">
          <cell r="A47" t="str">
            <v>Per i servizi che comportano la corresponsione di contributi in denaro si faccia riferimento alle prescrizioni di cui alla scheda n. 8 sulla corresponisone dei benefici economici. Per i servizi in cui si debba disporre il ricovero in strutture o intervent</v>
          </cell>
        </row>
      </sheetData>
      <sheetData sheetId="27">
        <row r="2">
          <cell r="F2" t="str">
            <v>SI</v>
          </cell>
        </row>
        <row r="3">
          <cell r="A3" t="str">
            <v>Servizi assistenziali e socio-sanitari per anziani</v>
          </cell>
        </row>
        <row r="24">
          <cell r="B24">
            <v>3.5</v>
          </cell>
        </row>
        <row r="40">
          <cell r="B40">
            <v>1.25</v>
          </cell>
        </row>
        <row r="44">
          <cell r="B44">
            <v>4.375</v>
          </cell>
        </row>
        <row r="47">
          <cell r="A47" t="str">
            <v>Per i servizi che comportano la corresponsione di contributi in denaro si faccia riferimento alle prescrizioni di cui alla scheda n. 8 sulla corresponisone dei benefici economici. Per i servizi in cui si debba disporre il ricovero in strutture o intervent</v>
          </cell>
        </row>
      </sheetData>
      <sheetData sheetId="28">
        <row r="2">
          <cell r="F2" t="str">
            <v>SI</v>
          </cell>
        </row>
        <row r="3">
          <cell r="A3" t="str">
            <v>Servizi per disabili</v>
          </cell>
        </row>
        <row r="24">
          <cell r="B24">
            <v>3.5</v>
          </cell>
        </row>
        <row r="40">
          <cell r="B40">
            <v>1.25</v>
          </cell>
        </row>
        <row r="44">
          <cell r="B44">
            <v>4.375</v>
          </cell>
        </row>
        <row r="47">
          <cell r="A47" t="str">
            <v>Per i servizi che comportano la corresponsione di contributi in denaro si faccia riferimento alle prescrizioni di cui alla scheda n. 8 sulla corresponisone dei benefici economici. Per i servizi in cui si debba disporre il ricovero in strutture o intervent</v>
          </cell>
        </row>
      </sheetData>
      <sheetData sheetId="29">
        <row r="2">
          <cell r="F2" t="str">
            <v>SI</v>
          </cell>
        </row>
        <row r="3">
          <cell r="A3" t="str">
            <v>Servizi per adulti in difficoltà</v>
          </cell>
        </row>
        <row r="24">
          <cell r="B24">
            <v>3.5</v>
          </cell>
        </row>
        <row r="40">
          <cell r="B40">
            <v>1.25</v>
          </cell>
        </row>
        <row r="44">
          <cell r="B44">
            <v>4.375</v>
          </cell>
        </row>
        <row r="47">
          <cell r="A47" t="str">
            <v>Per i servizi che comportano la corresponsione di contributi in denaro si faccia riferimento alle prescrizioni di cui alla scheda n. 8 sulla corresponisone dei benefici economici. Per i servizi in cui si debba disporre il ricovero in strutture o intervent</v>
          </cell>
        </row>
      </sheetData>
      <sheetData sheetId="30">
        <row r="2">
          <cell r="F2" t="str">
            <v>SI</v>
          </cell>
        </row>
        <row r="3">
          <cell r="A3" t="str">
            <v>Servizi di integrazione dei cittadini stranieri</v>
          </cell>
        </row>
        <row r="24">
          <cell r="B24">
            <v>3.5</v>
          </cell>
        </row>
        <row r="40">
          <cell r="B40">
            <v>1.25</v>
          </cell>
        </row>
        <row r="44">
          <cell r="B44">
            <v>4.375</v>
          </cell>
        </row>
        <row r="47">
          <cell r="A47" t="str">
            <v>Per i servizi che comportano la corresponsione di contributi in denaro si faccia riferimento alle prescrizioni di cui alla scheda n. 8 sulla corresponisone dei benefici economici. Per i servizi in cui si debba disporre il ricovero in strutture o intervent</v>
          </cell>
        </row>
      </sheetData>
      <sheetData sheetId="31">
        <row r="2">
          <cell r="F2" t="str">
            <v>SI</v>
          </cell>
        </row>
        <row r="3">
          <cell r="A3" t="str">
            <v>Raccolta e smaltimento rifiuti</v>
          </cell>
        </row>
        <row r="24">
          <cell r="B24">
            <v>3.6666666666666665</v>
          </cell>
        </row>
        <row r="40">
          <cell r="B40">
            <v>1.25</v>
          </cell>
        </row>
        <row r="44">
          <cell r="B44">
            <v>4.583333333333333</v>
          </cell>
        </row>
        <row r="47">
          <cell r="A47" t="str">
            <v>I processi che ineriscono alla raccolta pratica e allo smaltimento quotidiano saranno rispondenti al contratto di servizio con l'ente gestore e pertanto sono difficili da individuare fattispecie corruttive. Ben diverso è il rischio teorico di scelta del c</v>
          </cell>
        </row>
      </sheetData>
      <sheetData sheetId="32">
        <row r="2">
          <cell r="F2" t="str">
            <v>SI</v>
          </cell>
        </row>
        <row r="3">
          <cell r="A3" t="str">
            <v>Gestione del protocollo</v>
          </cell>
        </row>
        <row r="24">
          <cell r="B24">
            <v>1.1666666666666667</v>
          </cell>
        </row>
        <row r="40">
          <cell r="B40">
            <v>0.75</v>
          </cell>
        </row>
        <row r="44">
          <cell r="B44">
            <v>0.875</v>
          </cell>
        </row>
        <row r="47">
          <cell r="A47" t="str">
            <v>Non si registrano pericoli corruttivi anche perché questo ente si è dotato del protocollo elettronico con profilatura dei flussi.</v>
          </cell>
        </row>
      </sheetData>
      <sheetData sheetId="33">
        <row r="2">
          <cell r="F2" t="str">
            <v>SI</v>
          </cell>
        </row>
        <row r="3">
          <cell r="A3" t="str">
            <v>Gestione dell'archivio</v>
          </cell>
        </row>
        <row r="24">
          <cell r="B24">
            <v>1.1666666666666667</v>
          </cell>
        </row>
        <row r="40">
          <cell r="B40">
            <v>0.75</v>
          </cell>
        </row>
        <row r="44">
          <cell r="B44">
            <v>0.875</v>
          </cell>
        </row>
        <row r="47">
          <cell r="A47" t="str">
            <v>Non si registrano pericoli corruttivi anche perché questo ente si è dotato di un manuale di gestione documentale che, unitamente al protocollo elettronico, determina una profilatura dei flussi documentali.</v>
          </cell>
        </row>
      </sheetData>
      <sheetData sheetId="34">
        <row r="2">
          <cell r="F2" t="str">
            <v>SI</v>
          </cell>
        </row>
        <row r="3">
          <cell r="A3" t="str">
            <v>Gestione delle sepolture e dei loculi</v>
          </cell>
        </row>
        <row r="24">
          <cell r="B24">
            <v>2.1666666666666665</v>
          </cell>
        </row>
        <row r="40">
          <cell r="B40">
            <v>1</v>
          </cell>
        </row>
        <row r="44">
          <cell r="B44">
            <v>2.1666666666666665</v>
          </cell>
        </row>
        <row r="47">
          <cell r="A47" t="str">
            <v>Il forte controllo sociale derivato dalla forte esposizione del servizio all'atenzione di parenti e consocenti del defunto esclude pratiche corruttive nel servizio pratico di gestione cimiteriale. Per quanto riguarda la gestione delle concessioni cimiteri</v>
          </cell>
        </row>
      </sheetData>
      <sheetData sheetId="35"/>
      <sheetData sheetId="36">
        <row r="2">
          <cell r="F2" t="str">
            <v>SI</v>
          </cell>
        </row>
        <row r="3">
          <cell r="A3" t="str">
            <v>Organizzazione eventi</v>
          </cell>
        </row>
        <row r="24">
          <cell r="B24">
            <v>3</v>
          </cell>
        </row>
        <row r="40">
          <cell r="B40">
            <v>1.25</v>
          </cell>
        </row>
        <row r="44">
          <cell r="B44">
            <v>3.75</v>
          </cell>
        </row>
        <row r="47">
          <cell r="A47" t="str">
            <v>Si consiglia ai responsabili dei servizi di procedere alla realzizzazione di eventi mediante la pubblicazione preventiva di un bando di coo-progettazione con enti del terzo settore o con impresari artistici. Anche se il codice dei contratti non si applica</v>
          </cell>
        </row>
      </sheetData>
      <sheetData sheetId="37">
        <row r="2">
          <cell r="F2" t="str">
            <v>SI</v>
          </cell>
        </row>
        <row r="3">
          <cell r="A3" t="str">
            <v>Rilascio di patrocini</v>
          </cell>
        </row>
        <row r="24">
          <cell r="B24">
            <v>2.6666666666666665</v>
          </cell>
        </row>
        <row r="40">
          <cell r="B40">
            <v>1.25</v>
          </cell>
        </row>
        <row r="44">
          <cell r="B44">
            <v>3.333333333333333</v>
          </cell>
        </row>
        <row r="47">
          <cell r="A47" t="str">
            <v>Per i patrocini gratuiti si ritiene inutile ogni misura anticorruttiva. Per i patrocini onerosi, che prevedono un contributo a supporto dell'iniziativa si faccia rifeirmento alle misure di cui alla scheda n. 8. Nella fissazione delle regole che stanno all</v>
          </cell>
        </row>
      </sheetData>
      <sheetData sheetId="38">
        <row r="2">
          <cell r="F2" t="str">
            <v>SI</v>
          </cell>
        </row>
        <row r="3">
          <cell r="A3" t="str">
            <v>Gare ad evidenza pubblica di vendita di beni</v>
          </cell>
        </row>
        <row r="24">
          <cell r="B24">
            <v>2.5</v>
          </cell>
        </row>
        <row r="40">
          <cell r="B40">
            <v>1.25</v>
          </cell>
        </row>
        <row r="44">
          <cell r="B44">
            <v>3.125</v>
          </cell>
        </row>
        <row r="47">
          <cell r="A47" t="str">
            <v>Vanno previste vendite di beni mobili ed immobili solo se previste in appositi bandi con tutte le regole necessarie o con regolamenti che comunque prevedano un coinvolgimento di diversi soggetti.</v>
          </cell>
        </row>
      </sheetData>
      <sheetData sheetId="39">
        <row r="2">
          <cell r="F2" t="str">
            <v>SI</v>
          </cell>
        </row>
        <row r="3">
          <cell r="A3" t="str">
            <v>Funzionamento degli organi collegiali</v>
          </cell>
        </row>
        <row r="24">
          <cell r="B24">
            <v>1.3333333333333333</v>
          </cell>
        </row>
        <row r="40">
          <cell r="B40">
            <v>1.75</v>
          </cell>
        </row>
        <row r="44">
          <cell r="B44">
            <v>2.333333333333333</v>
          </cell>
        </row>
        <row r="47">
          <cell r="A47" t="str">
            <v>Non si ritiene necessario adottare misure particolari</v>
          </cell>
        </row>
      </sheetData>
      <sheetData sheetId="40">
        <row r="2">
          <cell r="F2" t="str">
            <v>SI</v>
          </cell>
        </row>
        <row r="3">
          <cell r="A3" t="str">
            <v>Formazione di determinazioni, ordinanze, decreti ed altri atti amministrativi</v>
          </cell>
        </row>
        <row r="24">
          <cell r="B24">
            <v>1.3333333333333333</v>
          </cell>
        </row>
        <row r="40">
          <cell r="B40">
            <v>1.25</v>
          </cell>
        </row>
        <row r="44">
          <cell r="B44">
            <v>1.6666666666666665</v>
          </cell>
        </row>
        <row r="47">
          <cell r="A47" t="str">
            <v>Non si ritiene necessario adottare misure particolari</v>
          </cell>
        </row>
      </sheetData>
      <sheetData sheetId="41">
        <row r="2">
          <cell r="F2" t="str">
            <v>SI</v>
          </cell>
        </row>
        <row r="3">
          <cell r="A3" t="str">
            <v>Designazione dei rappresentanti dell'ente presso enti, società, fondazioni</v>
          </cell>
        </row>
        <row r="24">
          <cell r="B24">
            <v>3.3333333333333335</v>
          </cell>
        </row>
        <row r="40">
          <cell r="B40">
            <v>1.75</v>
          </cell>
        </row>
        <row r="44">
          <cell r="B44">
            <v>5.8333333333333339</v>
          </cell>
        </row>
        <row r="47">
          <cell r="A47" t="str">
            <v>Vanno distinte designazioni che prevedono un compenso dalle designazioni che invece prevedano un compenso. Maggiore è il compneso, maggiori devono essere le misure di prevenzione della corruzione. Si tenga però presente che il PTPCT è rivolto quasi esclus</v>
          </cell>
        </row>
      </sheetData>
      <sheetData sheetId="42">
        <row r="2">
          <cell r="F2" t="str">
            <v>SI</v>
          </cell>
        </row>
        <row r="3">
          <cell r="A3" t="str">
            <v>Gestione dei procedimenti di segnalazione e reclamo</v>
          </cell>
        </row>
        <row r="24">
          <cell r="B24">
            <v>1.8333333333333333</v>
          </cell>
        </row>
        <row r="40">
          <cell r="B40">
            <v>1.75</v>
          </cell>
        </row>
        <row r="44">
          <cell r="B44">
            <v>3.208333333333333</v>
          </cell>
        </row>
        <row r="47">
          <cell r="A47" t="str">
            <v>Questo comune si è dotato di un protocollo elettronico con cui  vengono profilati i flussi documentali, le segnalazioni, anche quelle anonime o con secretazione del mittente,  sono sempre rintracciabili rendendo evidente eventuali omissioni o fenomeni cor</v>
          </cell>
        </row>
      </sheetData>
      <sheetData sheetId="43">
        <row r="2">
          <cell r="F2" t="str">
            <v>SI</v>
          </cell>
        </row>
        <row r="3">
          <cell r="A3" t="str">
            <v>Gestione della leva</v>
          </cell>
        </row>
        <row r="24">
          <cell r="B24">
            <v>1.1666666666666667</v>
          </cell>
        </row>
        <row r="40">
          <cell r="B40">
            <v>0.75</v>
          </cell>
        </row>
        <row r="44">
          <cell r="B44">
            <v>0.875</v>
          </cell>
        </row>
        <row r="47">
          <cell r="A47" t="str">
            <v>La leva militare al momento è sospesa, anche se in realtà le liste devono ancora essere compilate. Non esistono fattispecie teoriche di corruzione in questo campo.</v>
          </cell>
        </row>
      </sheetData>
      <sheetData sheetId="44">
        <row r="2">
          <cell r="F2" t="str">
            <v>SI</v>
          </cell>
        </row>
        <row r="3">
          <cell r="A3" t="str">
            <v>Gestione dell'elettorato</v>
          </cell>
        </row>
        <row r="24">
          <cell r="B24">
            <v>2</v>
          </cell>
        </row>
        <row r="40">
          <cell r="B40">
            <v>0.75</v>
          </cell>
        </row>
        <row r="44">
          <cell r="B44">
            <v>1.5</v>
          </cell>
        </row>
        <row r="47">
          <cell r="A47" t="str">
            <v>La maggioranza dei prodotti dell'ufficio elettorale è totalmente vincolata e non può prevedere episodi corruttivi, che invece si possono concretizzare, anche in modo "pericoloso" nei procedimenti di predisposizone delle liste elettorali (autentiche di fir</v>
          </cell>
        </row>
      </sheetData>
      <sheetData sheetId="45">
        <row r="2">
          <cell r="F2" t="str">
            <v>SI</v>
          </cell>
        </row>
        <row r="3">
          <cell r="A3" t="str">
            <v>Gestione degli alloggi pubblici</v>
          </cell>
        </row>
        <row r="24">
          <cell r="B24">
            <v>2.6666666666666665</v>
          </cell>
        </row>
        <row r="40">
          <cell r="B40">
            <v>0.75</v>
          </cell>
        </row>
        <row r="44">
          <cell r="B44">
            <v>2</v>
          </cell>
        </row>
        <row r="47">
          <cell r="A47" t="str">
            <v>Le graduatorie per l'assegnazione degli alloggi popolari dovranno essere redatte esclusivamente da soggetti terzi rispetto ai dipendenti dell'ufficio. Ci si rivolga prioritariamente alle prestazioni di esperti di comuni e agenzie autonome.</v>
          </cell>
        </row>
      </sheetData>
      <sheetData sheetId="46">
        <row r="2">
          <cell r="F2" t="str">
            <v>SI</v>
          </cell>
        </row>
        <row r="3">
          <cell r="A3" t="str">
            <v>Gestione del diritto allo studio</v>
          </cell>
        </row>
        <row r="24">
          <cell r="B24">
            <v>2.6666666666666665</v>
          </cell>
        </row>
        <row r="40">
          <cell r="B40">
            <v>1.25</v>
          </cell>
        </row>
        <row r="44">
          <cell r="B44">
            <v>3.333333333333333</v>
          </cell>
        </row>
        <row r="47">
          <cell r="A47" t="str">
            <v>L'assegnazione dei libri di testo, gratuita o semigratuita, è assolutamente vincolata e non può essere oggetto di corrzuione. Diverso invece il problema legato ai processi legati all'indiziduazione e gestione dei percorsi di scuola lavoro, specie quelli p</v>
          </cell>
        </row>
      </sheetData>
      <sheetData sheetId="47">
        <row r="2">
          <cell r="F2" t="str">
            <v>SI</v>
          </cell>
        </row>
        <row r="3">
          <cell r="A3" t="str">
            <v>Vigilanza sulla circolazione e la sosta</v>
          </cell>
        </row>
        <row r="24">
          <cell r="B24">
            <v>1.6666666666666667</v>
          </cell>
        </row>
        <row r="40">
          <cell r="B40">
            <v>1</v>
          </cell>
        </row>
        <row r="44">
          <cell r="B44">
            <v>1.6666666666666667</v>
          </cell>
        </row>
        <row r="47">
          <cell r="A47" t="str">
            <v>Questo processo può essere assimilato a quello sulle sanzioni del CDS qualora gli ausiliari del traffico siano dei dipendneti pubblici; quando invece sono dei dipendenti di gestori delle aree parcheggio e non abbiamo la qualifica di incaricato di pubblico</v>
          </cell>
        </row>
      </sheetData>
      <sheetData sheetId="48">
        <row r="2">
          <cell r="F2" t="str">
            <v>SI</v>
          </cell>
        </row>
        <row r="3">
          <cell r="A3" t="str">
            <v>Gestione del reticolato idrico minore</v>
          </cell>
        </row>
        <row r="24">
          <cell r="B24">
            <v>2.5</v>
          </cell>
        </row>
        <row r="40">
          <cell r="B40">
            <v>1.25</v>
          </cell>
        </row>
        <row r="44">
          <cell r="B44">
            <v>3.125</v>
          </cell>
        </row>
        <row r="47">
          <cell r="A47" t="str">
            <v>Mentre l'approvigionamento idrico per usi domestici non risulta particolarmente problematico, ci possono essere dei profili di criticità nel campo dell'approvigionamento idrico per usi agricoli ed industriali e per la gestione dei pozzi privati. La ferrag</v>
          </cell>
        </row>
      </sheetData>
      <sheetData sheetId="49">
        <row r="2">
          <cell r="F2" t="str">
            <v>SI</v>
          </cell>
        </row>
        <row r="3">
          <cell r="A3" t="str">
            <v>Affidamenti in house</v>
          </cell>
        </row>
        <row r="24">
          <cell r="B24">
            <v>3.1666666666666665</v>
          </cell>
        </row>
        <row r="40">
          <cell r="B40">
            <v>1.5</v>
          </cell>
        </row>
        <row r="44">
          <cell r="B44">
            <v>4.75</v>
          </cell>
        </row>
        <row r="47">
          <cell r="A47" t="str">
            <v>Nel caso di affidamneti di gestioni di questo tipo, si provveda sempre sulla base di procedimenti ad evidenza pubblica e si sposti l'individuazione delle caratteristiche potenziali degli affidatari, in termini di economicità e funzionalità, dalla fase dec</v>
          </cell>
        </row>
      </sheetData>
      <sheetData sheetId="50">
        <row r="2">
          <cell r="F2" t="str">
            <v>SI</v>
          </cell>
        </row>
        <row r="3">
          <cell r="A3" t="str">
            <v>Controlli sull'uso del territorio</v>
          </cell>
        </row>
        <row r="24">
          <cell r="B24">
            <v>3</v>
          </cell>
        </row>
        <row r="40">
          <cell r="B40">
            <v>1.25</v>
          </cell>
        </row>
        <row r="44">
          <cell r="B44">
            <v>3.75</v>
          </cell>
        </row>
        <row r="47">
          <cell r="A47" t="str">
            <v>Il controllo del territori può essere paragonato alle verifiche degli abusi edilizi di cui alla scheda 17 e dunque due sono le direttive per la riduzione del rischio. La prima fa riferimento agli agenti e tecnici che accertano, sul territorio, gli abusi e</v>
          </cell>
        </row>
      </sheetData>
      <sheetData sheetId="51">
        <row r="2">
          <cell r="F2" t="str">
            <v>SI</v>
          </cell>
        </row>
        <row r="3">
          <cell r="A3" t="str">
            <v>Gestione delle pratiche relative al sisma 2016</v>
          </cell>
        </row>
        <row r="24">
          <cell r="B24">
            <v>3.1666666666666665</v>
          </cell>
        </row>
        <row r="40">
          <cell r="B40">
            <v>1.5</v>
          </cell>
        </row>
        <row r="44">
          <cell r="B44">
            <v>4.75</v>
          </cell>
        </row>
        <row r="47">
          <cell r="A47" t="str">
            <v>Attuare un puntuae controllo di tutte le procedure di affidamento lavori e servizi, con la verifica del rispetto delle disposizioni contenute nella normativa speciale del sisma e nelle ordinanze di protezione civile.</v>
          </cell>
        </row>
      </sheetData>
      <sheetData sheetId="52"/>
      <sheetData sheetId="53"/>
      <sheetData sheetId="54"/>
      <sheetData sheetId="5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externalLinkPath" Target="file:///D:\Users\Isidori\Desktop\ALL.%201%20Mappatura%20rischi%201.xls" TargetMode="External"/></Relationships>
</file>

<file path=xl/pivotCache/pivotCacheDefinition1.xml><?xml version="1.0" encoding="utf-8"?>
<pivotCacheDefinition xmlns="http://schemas.openxmlformats.org/spreadsheetml/2006/main" xmlns:r="http://schemas.openxmlformats.org/officeDocument/2006/relationships" saveData="0" refreshedBy="Isidori" refreshedDate="43493.69975590278" createdVersion="5" refreshedVersion="3" minRefreshableVersion="3" recordCount="53">
  <cacheSource type="worksheet">
    <worksheetSource ref="G11:J64" sheet="Indice Schede" r:id="rId1"/>
  </cacheSource>
  <cacheFields count="4">
    <cacheField name="Procedimento o sottoprocedimento a rischio" numFmtId="0">
      <sharedItems count="51">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0"/>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49 - Gestione delle pratiche relative al sisma 2016"/>
        <s v=""/>
        <s v="33 - Gestione delle tombe di famiglia" u="1"/>
      </sharedItems>
    </cacheField>
    <cacheField name="Probabilità" numFmtId="0">
      <sharedItems containsMixedTypes="1" containsNumber="1" minValue="0" maxValue="4" count="19">
        <n v="2.5"/>
        <n v="2"/>
        <n v="3.5"/>
        <n v="2.3333333333333335"/>
        <n v="2.8333333333333335"/>
        <n v="3"/>
        <n v="1.8333333333333333"/>
        <n v="4"/>
        <n v="3.8333333333333335"/>
        <n v="2.1666666666666665"/>
        <n v="3.3333333333333335"/>
        <n v="3.1666666666666665"/>
        <n v="2.6666666666666665"/>
        <n v="3.6666666666666665"/>
        <n v="1.1666666666666667"/>
        <n v="0"/>
        <n v="1.3333333333333333"/>
        <n v="1.6666666666666667"/>
        <s v="Processo non sottoposto a mappatura e valutazione del rischio"/>
      </sharedItems>
    </cacheField>
    <cacheField name="Impatto" numFmtId="0">
      <sharedItems containsMixedTypes="1" containsNumber="1" minValue="0" maxValue="2.25" count="8">
        <n v="1.5"/>
        <n v="1.25"/>
        <n v="1.75"/>
        <n v="1"/>
        <n v="2.25"/>
        <n v="0.75"/>
        <n v="0"/>
        <s v=""/>
      </sharedItems>
    </cacheField>
    <cacheField name="Rischio" numFmtId="0">
      <sharedItems containsMixedTypes="1" containsNumber="1" minValue="0" maxValue="7" count="32">
        <n v="3.75"/>
        <n v="2.5"/>
        <n v="5.25"/>
        <n v="2.916666666666667"/>
        <n v="4.25"/>
        <n v="7"/>
        <n v="6.7083333333333339"/>
        <n v="3.5"/>
        <n v="3.7916666666666665"/>
        <n v="2.1666666666666665"/>
        <n v="3.3333333333333335"/>
        <n v="3.958333333333333"/>
        <n v="4.791666666666667"/>
        <n v="2.6666666666666665"/>
        <n v="4.125"/>
        <n v="3.541666666666667"/>
        <n v="4.166666666666667"/>
        <n v="2"/>
        <n v="4.375"/>
        <n v="4.583333333333333"/>
        <n v="0.875"/>
        <n v="0"/>
        <n v="3.333333333333333"/>
        <n v="3.125"/>
        <n v="2.333333333333333"/>
        <n v="1.6666666666666665"/>
        <n v="5.8333333333333339"/>
        <n v="3.208333333333333"/>
        <n v="1.5"/>
        <n v="1.6666666666666667"/>
        <n v="4.75"/>
        <s v=""/>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_pivot1" cacheId="0" applyNumberFormats="0" applyBorderFormats="0" applyFontFormats="0" applyPatternFormats="0" applyAlignmentFormats="0" applyWidthHeightFormats="1" dataCaption="Valori" missingCaption=" " updatedVersion="3" minRefreshableVersion="3" showDrill="0" showDataTips="0" enableDrill="0" rowGrandTotals="0" colGrandTotals="0" createdVersion="5" indent="0" showHeaders="0" compact="0" compactData="0" multipleFieldFilters="0" fieldListSortAscending="1">
  <location ref="B14:E63" firstHeaderRow="0" firstDataRow="0" firstDataCol="4"/>
  <pivotFields count="4">
    <pivotField axis="axisRow" compact="0" outline="0" showAll="0" defaultSubtotal="0">
      <items count="51">
        <item x="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m="1" x="50"/>
        <item x="33"/>
        <item x="34"/>
        <item x="35"/>
        <item x="36"/>
        <item x="37"/>
        <item x="38"/>
        <item x="39"/>
        <item x="40"/>
        <item x="41"/>
        <item x="42"/>
        <item x="43"/>
        <item x="44"/>
        <item x="45"/>
        <item x="46"/>
        <item x="47"/>
        <item x="32"/>
        <item x="48"/>
      </items>
    </pivotField>
    <pivotField axis="axisRow" compact="0" outline="0" showAll="0" defaultSubtotal="0">
      <items count="19">
        <item x="14"/>
        <item x="16"/>
        <item x="17"/>
        <item x="6"/>
        <item x="1"/>
        <item x="9"/>
        <item x="3"/>
        <item x="0"/>
        <item x="12"/>
        <item x="4"/>
        <item x="5"/>
        <item x="11"/>
        <item x="10"/>
        <item x="2"/>
        <item x="13"/>
        <item x="8"/>
        <item x="7"/>
        <item x="18"/>
        <item x="15"/>
      </items>
    </pivotField>
    <pivotField axis="axisRow" compact="0" outline="0" showAll="0" defaultSubtotal="0">
      <items count="8">
        <item x="5"/>
        <item x="3"/>
        <item x="1"/>
        <item x="0"/>
        <item x="2"/>
        <item x="4"/>
        <item x="7"/>
        <item x="6"/>
      </items>
    </pivotField>
    <pivotField axis="axisRow" compact="0" outline="0" showAll="0" defaultSubtotal="0">
      <items count="32">
        <item x="20"/>
        <item x="28"/>
        <item x="25"/>
        <item x="29"/>
        <item x="17"/>
        <item x="9"/>
        <item x="24"/>
        <item x="1"/>
        <item x="13"/>
        <item x="3"/>
        <item x="23"/>
        <item x="27"/>
        <item x="22"/>
        <item x="10"/>
        <item x="7"/>
        <item x="15"/>
        <item x="0"/>
        <item x="8"/>
        <item x="11"/>
        <item x="14"/>
        <item x="16"/>
        <item x="4"/>
        <item x="18"/>
        <item x="19"/>
        <item x="30"/>
        <item x="12"/>
        <item x="2"/>
        <item x="26"/>
        <item x="6"/>
        <item x="5"/>
        <item x="31"/>
        <item x="21"/>
      </items>
    </pivotField>
  </pivotFields>
  <rowFields count="4">
    <field x="0"/>
    <field x="3"/>
    <field x="1"/>
    <field x="2"/>
  </rowFields>
  <rowItems count="50">
    <i>
      <x/>
      <x v="30"/>
      <x v="17"/>
      <x v="6"/>
    </i>
    <i>
      <x v="1"/>
      <x v="16"/>
      <x v="7"/>
      <x v="3"/>
    </i>
    <i>
      <x v="2"/>
      <x v="7"/>
      <x v="4"/>
      <x v="2"/>
    </i>
    <i>
      <x v="3"/>
      <x v="26"/>
      <x v="13"/>
      <x v="3"/>
    </i>
    <i>
      <x v="4"/>
      <x v="9"/>
      <x v="6"/>
      <x v="2"/>
    </i>
    <i>
      <x v="5"/>
      <x v="21"/>
      <x v="9"/>
      <x v="3"/>
    </i>
    <i>
      <x v="6"/>
      <x v="9"/>
      <x v="6"/>
      <x v="2"/>
    </i>
    <i>
      <x v="7"/>
      <x v="16"/>
      <x v="10"/>
      <x v="2"/>
    </i>
    <i>
      <x v="8"/>
      <x v="16"/>
      <x v="3"/>
      <x v="3"/>
    </i>
    <i>
      <x v="9"/>
      <x v="29"/>
      <x v="16"/>
      <x v="4"/>
    </i>
    <i>
      <x v="10"/>
      <x v="28"/>
      <x v="15"/>
      <x v="4"/>
    </i>
    <i>
      <x v="11"/>
      <x v="14"/>
      <x v="4"/>
      <x v="4"/>
    </i>
    <i>
      <x v="12"/>
      <x v="17"/>
      <x v="5"/>
      <x v="4"/>
    </i>
    <i>
      <x v="13"/>
      <x v="5"/>
      <x v="5"/>
      <x v="1"/>
    </i>
    <i>
      <x v="14"/>
      <x v="13"/>
      <x v="12"/>
      <x v="1"/>
    </i>
    <i>
      <x v="15"/>
      <x v="18"/>
      <x v="11"/>
      <x v="2"/>
    </i>
    <i>
      <x v="16"/>
      <x v="25"/>
      <x v="15"/>
      <x v="2"/>
    </i>
    <i>
      <x v="17"/>
      <x v="8"/>
      <x v="8"/>
      <x v="1"/>
    </i>
    <i>
      <x v="18"/>
      <x v="19"/>
      <x v="3"/>
      <x v="5"/>
    </i>
    <i>
      <x v="19"/>
      <x v="5"/>
      <x v="5"/>
      <x v="1"/>
    </i>
    <i>
      <x v="20"/>
      <x v="15"/>
      <x v="9"/>
      <x v="2"/>
    </i>
    <i>
      <x v="21"/>
      <x v="20"/>
      <x v="12"/>
      <x v="2"/>
    </i>
    <i>
      <x v="22"/>
      <x v="5"/>
      <x v="5"/>
      <x v="1"/>
    </i>
    <i>
      <x v="23"/>
      <x v="4"/>
      <x v="4"/>
      <x v="1"/>
    </i>
    <i>
      <x v="24"/>
      <x v="22"/>
      <x v="13"/>
      <x v="2"/>
    </i>
    <i>
      <x v="25"/>
      <x v="22"/>
      <x v="13"/>
      <x v="2"/>
    </i>
    <i>
      <x v="26"/>
      <x v="22"/>
      <x v="13"/>
      <x v="2"/>
    </i>
    <i>
      <x v="27"/>
      <x v="22"/>
      <x v="13"/>
      <x v="2"/>
    </i>
    <i>
      <x v="28"/>
      <x v="22"/>
      <x v="13"/>
      <x v="2"/>
    </i>
    <i>
      <x v="29"/>
      <x v="23"/>
      <x v="14"/>
      <x v="2"/>
    </i>
    <i>
      <x v="30"/>
      <x/>
      <x/>
      <x/>
    </i>
    <i>
      <x v="31"/>
      <x/>
      <x/>
      <x/>
    </i>
    <i>
      <x v="32"/>
      <x v="5"/>
      <x v="5"/>
      <x v="1"/>
    </i>
    <i>
      <x v="34"/>
      <x v="16"/>
      <x v="10"/>
      <x v="2"/>
    </i>
    <i>
      <x v="35"/>
      <x v="12"/>
      <x v="8"/>
      <x v="2"/>
    </i>
    <i>
      <x v="36"/>
      <x v="10"/>
      <x v="7"/>
      <x v="2"/>
    </i>
    <i>
      <x v="37"/>
      <x v="6"/>
      <x v="1"/>
      <x v="4"/>
    </i>
    <i>
      <x v="38"/>
      <x v="2"/>
      <x v="1"/>
      <x v="2"/>
    </i>
    <i>
      <x v="39"/>
      <x v="27"/>
      <x v="12"/>
      <x v="4"/>
    </i>
    <i>
      <x v="40"/>
      <x v="11"/>
      <x v="3"/>
      <x v="4"/>
    </i>
    <i>
      <x v="41"/>
      <x/>
      <x/>
      <x/>
    </i>
    <i>
      <x v="42"/>
      <x v="1"/>
      <x v="4"/>
      <x/>
    </i>
    <i>
      <x v="43"/>
      <x v="4"/>
      <x v="8"/>
      <x/>
    </i>
    <i>
      <x v="44"/>
      <x v="12"/>
      <x v="8"/>
      <x v="2"/>
    </i>
    <i>
      <x v="45"/>
      <x v="3"/>
      <x v="2"/>
      <x v="1"/>
    </i>
    <i>
      <x v="46"/>
      <x v="10"/>
      <x v="7"/>
      <x v="2"/>
    </i>
    <i>
      <x v="47"/>
      <x v="24"/>
      <x v="11"/>
      <x v="3"/>
    </i>
    <i>
      <x v="48"/>
      <x v="16"/>
      <x v="10"/>
      <x v="2"/>
    </i>
    <i>
      <x v="49"/>
      <x v="31"/>
      <x v="18"/>
      <x v="7"/>
    </i>
    <i>
      <x v="50"/>
      <x v="24"/>
      <x v="11"/>
      <x v="3"/>
    </i>
  </rowItems>
  <colItems count="1">
    <i/>
  </colItems>
  <pivotTableStyleInfo name="PivotStyleMedium11" showRowHeaders="0" showColHeaders="1" showRowStripes="0" showColStripes="0" showLastColumn="1"/>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X92"/>
  <sheetViews>
    <sheetView workbookViewId="0">
      <selection activeCell="C15" sqref="C15"/>
    </sheetView>
  </sheetViews>
  <sheetFormatPr defaultRowHeight="1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1" hidden="1" customWidth="1"/>
    <col min="9" max="9" width="15.5703125" style="1" hidden="1" customWidth="1"/>
    <col min="10" max="10" width="19" style="1" hidden="1" customWidth="1"/>
    <col min="11" max="12" width="9.140625" hidden="1" customWidth="1"/>
    <col min="13" max="13" width="3.85546875" hidden="1" customWidth="1"/>
    <col min="14" max="14" width="9.140625" style="2"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s>
  <sheetData>
    <row r="1" spans="2:22" ht="15.75" thickBot="1"/>
    <row r="2" spans="2:22" ht="62.25" customHeight="1" thickBot="1">
      <c r="B2" s="77" t="s">
        <v>29</v>
      </c>
      <c r="C2" s="78"/>
      <c r="D2" s="79"/>
    </row>
    <row r="5" spans="2:22" s="4" customFormat="1" ht="16.5" thickBot="1">
      <c r="H5" s="5"/>
      <c r="I5" s="5"/>
      <c r="J5" s="5"/>
      <c r="N5" s="6"/>
    </row>
    <row r="6" spans="2:22" s="4" customFormat="1" ht="54.75" customHeight="1" thickBot="1">
      <c r="B6" s="7" t="s">
        <v>31</v>
      </c>
      <c r="C6" s="8" t="s">
        <v>32</v>
      </c>
      <c r="D6" s="9" t="s">
        <v>33</v>
      </c>
      <c r="E6" s="9" t="s">
        <v>34</v>
      </c>
      <c r="F6" s="10" t="s">
        <v>35</v>
      </c>
      <c r="G6" s="11" t="s">
        <v>36</v>
      </c>
      <c r="H6" s="5" t="s">
        <v>37</v>
      </c>
      <c r="I6" s="5" t="s">
        <v>38</v>
      </c>
      <c r="J6" s="5" t="s">
        <v>39</v>
      </c>
      <c r="M6" s="6"/>
      <c r="O6" s="5" t="s">
        <v>40</v>
      </c>
      <c r="P6" s="5" t="s">
        <v>41</v>
      </c>
      <c r="Q6" s="5" t="s">
        <v>42</v>
      </c>
      <c r="R6" s="5" t="s">
        <v>43</v>
      </c>
      <c r="S6" s="5" t="s">
        <v>44</v>
      </c>
      <c r="U6" s="4" t="s">
        <v>45</v>
      </c>
      <c r="V6" s="4" t="s">
        <v>46</v>
      </c>
    </row>
    <row r="7" spans="2:22" s="4" customFormat="1" ht="20.100000000000001" customHeight="1" thickBot="1">
      <c r="B7" s="12">
        <f>IF(OR(C7="Nuova scheda",C7=""),"",T7)</f>
        <v>1</v>
      </c>
      <c r="C7" s="13" t="str">
        <f>'[1]1'!A3</f>
        <v>Concorso per l'assunzione di personale</v>
      </c>
      <c r="D7" s="14" t="str">
        <f>'[1]1'!F2</f>
        <v>SI</v>
      </c>
      <c r="E7" s="14" t="str">
        <f>IF(D7="SI",IF('[1]1'!$B$44="Presenti campi non compilati","Errore","OK"),"-")</f>
        <v>OK</v>
      </c>
      <c r="F7" s="15" t="str">
        <f>IF(D7="SI",IF('[1]1'!$A$47&lt;&gt;"","SI","NO"),"-")</f>
        <v>SI</v>
      </c>
      <c r="G7" s="4" t="str">
        <f>IF(OR(C7="Nuova scheda",C7=""),"",M7&amp;" - "&amp;C7)</f>
        <v>01 - Concorso per l'assunzione di personale</v>
      </c>
      <c r="H7" s="16">
        <f>IF(AND(D7="SI",E7="OK"),'[1]1'!$B$24,"Processo non sottoposto a mappatura e valutazione del rischio")</f>
        <v>2.5</v>
      </c>
      <c r="I7" s="16">
        <f>IF(AND(D7="SI",E7="OK"),'[1]1'!$B$40,"")</f>
        <v>1.5</v>
      </c>
      <c r="J7" s="16">
        <f>IF(AND(D7="SI",E7="OK"),'[1]1'!$B$44,"")</f>
        <v>3.75</v>
      </c>
      <c r="L7" s="4">
        <v>1</v>
      </c>
      <c r="M7" s="6" t="str">
        <f>TEXT(L7,"00")</f>
        <v>01</v>
      </c>
      <c r="O7" s="5">
        <f t="shared" ref="O7:O54" si="0">IF(AND(D7="SI",E7="OK"),IF(AND(J7&gt;0,J7&lt;=1),G7,),)</f>
        <v>0</v>
      </c>
      <c r="P7" s="5" t="str">
        <f t="shared" ref="P7:P54" si="1">IF(AND(D7="SI",E7="OK"),IF(AND(J7&gt;1,J7&lt;=4),G7,),)</f>
        <v>01 - Concorso per l'assunzione di personale</v>
      </c>
      <c r="Q7" s="5">
        <f t="shared" ref="Q7:Q54" si="2">IF(AND(D7="SI",E7="OK"),IF(AND(J7&gt;4,J7&lt;=9),G7,),)</f>
        <v>0</v>
      </c>
      <c r="R7" s="5">
        <f t="shared" ref="R7:R54" si="3">IF(AND(D7="SI",E7="OK"),IF(AND(J7&gt;9,J7&lt;=16),G7,),)</f>
        <v>0</v>
      </c>
      <c r="S7" s="5">
        <f t="shared" ref="S7:S54" si="4">IF(AND(D7="SI",E7="OK"),IF(AND(J7&gt;16,J7&lt;=25),G7,),)</f>
        <v>0</v>
      </c>
      <c r="T7" s="4">
        <v>1</v>
      </c>
      <c r="U7" t="str">
        <f>IF(AND(D7="SI",E7="OK",'[1]1'!$A$47&lt;&gt;""),M7&amp;" - "&amp;C7,"")</f>
        <v>01 - Concorso per l'assunzione di personale</v>
      </c>
      <c r="V7" s="4" t="str">
        <f>IF(AND(U7&lt;&gt;"",'[1]1'!$A$47&lt;&gt;""),'[1]1'!$A$47,"")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8" spans="2:22" s="4" customFormat="1" ht="20.100000000000001" customHeight="1" thickBot="1">
      <c r="B8" s="12">
        <f t="shared" ref="B8:B54" si="5">IF(OR(C8="Nuova scheda",C8=""),"",T8)</f>
        <v>2</v>
      </c>
      <c r="C8" s="13" t="str">
        <f>'[1]2'!A3</f>
        <v xml:space="preserve">Concorso per la progressione in carriera del personale </v>
      </c>
      <c r="D8" s="14" t="str">
        <f>'[1]2'!F2</f>
        <v>SI</v>
      </c>
      <c r="E8" s="14" t="str">
        <f>IF(D8="SI",IF('[1]2'!$B$44="Presenti campi non compilati","Errore","OK"),"-")</f>
        <v>OK</v>
      </c>
      <c r="F8" s="15" t="str">
        <f>IF(D8="SI",IF('[1]2'!$A$47&lt;&gt;"","SI","NO"),"-")</f>
        <v>SI</v>
      </c>
      <c r="G8" s="4" t="str">
        <f t="shared" ref="G8:G54" si="6">IF(OR(C8="Nuova scheda",C8=""),"",M8&amp;" - "&amp;C8)</f>
        <v xml:space="preserve">02 - Concorso per la progressione in carriera del personale </v>
      </c>
      <c r="H8" s="16">
        <f>IF(AND(D8="SI",E8="OK"),'[1]2'!$B$24,"Processo non sottoposto a mappatura e valutazione del rischio")</f>
        <v>2</v>
      </c>
      <c r="I8" s="16">
        <f>IF(AND(D8="SI",E8="OK"),'[1]2'!$B$40,"")</f>
        <v>1.25</v>
      </c>
      <c r="J8" s="16">
        <f>IF(AND(D8="SI",E8="OK"),'[1]2'!$B$44,"")</f>
        <v>2.5</v>
      </c>
      <c r="L8" s="4">
        <v>2</v>
      </c>
      <c r="M8" s="6" t="str">
        <f t="shared" ref="M8:M54" si="7">IF(L8&lt;&gt;0,TEXT(L8,"00"),"")</f>
        <v>02</v>
      </c>
      <c r="O8" s="5">
        <f t="shared" si="0"/>
        <v>0</v>
      </c>
      <c r="P8" s="5" t="str">
        <f t="shared" si="1"/>
        <v xml:space="preserve">02 - Concorso per la progressione in carriera del personale </v>
      </c>
      <c r="Q8" s="5">
        <f t="shared" si="2"/>
        <v>0</v>
      </c>
      <c r="R8" s="5">
        <f t="shared" si="3"/>
        <v>0</v>
      </c>
      <c r="S8" s="5">
        <f t="shared" si="4"/>
        <v>0</v>
      </c>
      <c r="T8" s="4">
        <v>2</v>
      </c>
      <c r="U8" t="str">
        <f>IF(AND(D8="SI",E8="OK",'[1]2'!$A$47&lt;&gt;""),M8&amp;" - "&amp;C8,"")</f>
        <v xml:space="preserve">02 - Concorso per la progressione in carriera del personale </v>
      </c>
      <c r="V8" s="4" t="str">
        <f>IF(AND(U8&lt;&gt;"",'[1]2'!$A$47&lt;&gt;""),'[1]2'!$A$47,"")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9" spans="2:22" s="4" customFormat="1" ht="20.100000000000001" customHeight="1" thickBot="1">
      <c r="B9" s="12">
        <f t="shared" si="5"/>
        <v>3</v>
      </c>
      <c r="C9" s="13" t="str">
        <f>'[1]3'!A3</f>
        <v xml:space="preserve">Selezione per l'affidamento di un incarico professionale </v>
      </c>
      <c r="D9" s="14" t="str">
        <f>'[1]3'!F2</f>
        <v>SI</v>
      </c>
      <c r="E9" s="14" t="str">
        <f>IF(D9="SI",IF('[1]3'!$B$44="Presenti campi non compilati","Errore","OK"),"-")</f>
        <v>OK</v>
      </c>
      <c r="F9" s="15" t="str">
        <f>IF(D9="SI",IF('[1]3'!$A$47&lt;&gt;"","SI","NO"),"-")</f>
        <v>SI</v>
      </c>
      <c r="G9" s="4" t="str">
        <f t="shared" si="6"/>
        <v xml:space="preserve">03 - Selezione per l'affidamento di un incarico professionale </v>
      </c>
      <c r="H9" s="16">
        <f>IF(AND(D9="SI",E9="OK"),'[1]3'!$B$24,"Processo non sottoposto a mappatura e valutazione del rischio")</f>
        <v>3.5</v>
      </c>
      <c r="I9" s="16">
        <f>IF(AND(D9="SI",E9="OK"),'[1]3'!$B$40,"")</f>
        <v>1.5</v>
      </c>
      <c r="J9" s="16">
        <f>IF(AND(D9="SI",E9="OK"),'[1]3'!$B$44,"")</f>
        <v>5.25</v>
      </c>
      <c r="L9" s="4">
        <v>3</v>
      </c>
      <c r="M9" s="6" t="str">
        <f t="shared" si="7"/>
        <v>03</v>
      </c>
      <c r="O9" s="5">
        <f t="shared" si="0"/>
        <v>0</v>
      </c>
      <c r="P9" s="5">
        <f t="shared" si="1"/>
        <v>0</v>
      </c>
      <c r="Q9" s="5" t="str">
        <f t="shared" si="2"/>
        <v xml:space="preserve">03 - Selezione per l'affidamento di un incarico professionale </v>
      </c>
      <c r="R9" s="5">
        <f t="shared" si="3"/>
        <v>0</v>
      </c>
      <c r="S9" s="5">
        <f t="shared" si="4"/>
        <v>0</v>
      </c>
      <c r="T9" s="4">
        <v>3</v>
      </c>
      <c r="U9" t="str">
        <f>IF(AND(D9="SI",E9="OK",'[1]3'!$A$47&lt;&gt;""),M9&amp;" - "&amp;C9,"")</f>
        <v xml:space="preserve">03 - Selezione per l'affidamento di un incarico professionale </v>
      </c>
      <c r="V9" s="4" t="str">
        <f>IF(AND(U9&lt;&gt;"",'[1]3'!$A$47&lt;&gt;""),'[1]3'!$A$47,"")</f>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0" spans="2:22" s="4" customFormat="1" ht="20.100000000000001" customHeight="1" thickBot="1">
      <c r="B10" s="12">
        <f t="shared" si="5"/>
        <v>4</v>
      </c>
      <c r="C10" s="13" t="str">
        <f>'[1]4'!A3</f>
        <v>Affidamento mediante procedura aperta (o ristretta) di lavori, servizi, forniture</v>
      </c>
      <c r="D10" s="14" t="str">
        <f>'[1]4'!F2</f>
        <v>SI</v>
      </c>
      <c r="E10" s="14" t="str">
        <f>IF(D10="SI",IF('[1]4'!$B$44="Presenti campi non compilati","Errore","OK"),"-")</f>
        <v>OK</v>
      </c>
      <c r="F10" s="15" t="str">
        <f>IF(D10="SI",IF('[1]4'!$A$47&lt;&gt;"","SI","NO"),"-")</f>
        <v>SI</v>
      </c>
      <c r="G10" s="4" t="str">
        <f t="shared" si="6"/>
        <v>04 - Affidamento mediante procedura aperta (o ristretta) di lavori, servizi, forniture</v>
      </c>
      <c r="H10" s="16">
        <f>IF(AND(D10="SI",E10="OK"),'[1]4'!$B$24,"Processo non sottoposto a mappatura e valutazione del rischio")</f>
        <v>2.3333333333333335</v>
      </c>
      <c r="I10" s="16">
        <f>IF(AND(D10="SI",E10="OK"),'[1]4'!$B$40,"")</f>
        <v>1.25</v>
      </c>
      <c r="J10" s="16">
        <f>IF(AND(D10="SI",E10="OK"),'[1]4'!$B$44,"")</f>
        <v>2.916666666666667</v>
      </c>
      <c r="L10" s="4">
        <v>4</v>
      </c>
      <c r="M10" s="6" t="str">
        <f t="shared" si="7"/>
        <v>04</v>
      </c>
      <c r="O10" s="5">
        <f t="shared" si="0"/>
        <v>0</v>
      </c>
      <c r="P10" s="5" t="str">
        <f t="shared" si="1"/>
        <v>04 - Affidamento mediante procedura aperta (o ristretta) di lavori, servizi, forniture</v>
      </c>
      <c r="Q10" s="5">
        <f t="shared" si="2"/>
        <v>0</v>
      </c>
      <c r="R10" s="5">
        <f t="shared" si="3"/>
        <v>0</v>
      </c>
      <c r="S10" s="5">
        <f t="shared" si="4"/>
        <v>0</v>
      </c>
      <c r="T10" s="4">
        <v>4</v>
      </c>
      <c r="U10" t="str">
        <f>IF(AND(D10="SI",E10="OK",'[1]4'!$A$47&lt;&gt;""),M10&amp;" - "&amp;C10,"")</f>
        <v>04 - Affidamento mediante procedura aperta (o ristretta) di lavori, servizi, forniture</v>
      </c>
      <c r="V10" s="4" t="str">
        <f>IF(AND(U10&lt;&gt;"",'[1]4'!$A$47&lt;&gt;""),'[1]4'!$A$47,"")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1" spans="2:22" s="4" customFormat="1" ht="20.100000000000001" customHeight="1" thickBot="1">
      <c r="B11" s="12">
        <f t="shared" si="5"/>
        <v>5</v>
      </c>
      <c r="C11" s="13" t="str">
        <f>'[1]5'!A3</f>
        <v>Affidamento diretto di lavori, servizi o forniture</v>
      </c>
      <c r="D11" s="14" t="str">
        <f>'[1]5'!F2</f>
        <v>SI</v>
      </c>
      <c r="E11" s="14" t="str">
        <f>IF(D11="SI",IF('[1]5'!$B$44="Presenti campi non compilati","Errore","OK"),"-")</f>
        <v>OK</v>
      </c>
      <c r="F11" s="15" t="str">
        <f>IF(D11="SI",IF('[1]5'!$A$47&lt;&gt;"","SI","NO"),"-")</f>
        <v>SI</v>
      </c>
      <c r="G11" s="4" t="str">
        <f t="shared" si="6"/>
        <v>05 - Affidamento diretto di lavori, servizi o forniture</v>
      </c>
      <c r="H11" s="16">
        <f>IF(AND(D11="SI",E11="OK"),'[1]5'!$B$24,"Processo non sottoposto a mappatura e valutazione del rischio")</f>
        <v>2.8333333333333335</v>
      </c>
      <c r="I11" s="16">
        <f>IF(AND(D11="SI",E11="OK"),'[1]5'!$B$40,"")</f>
        <v>1.5</v>
      </c>
      <c r="J11" s="16">
        <f>IF(AND(D11="SI",E11="OK"),'[1]5'!$B$44,"")</f>
        <v>4.25</v>
      </c>
      <c r="L11" s="4">
        <v>5</v>
      </c>
      <c r="M11" s="6" t="str">
        <f t="shared" si="7"/>
        <v>05</v>
      </c>
      <c r="O11" s="5">
        <f t="shared" si="0"/>
        <v>0</v>
      </c>
      <c r="P11" s="5">
        <f t="shared" si="1"/>
        <v>0</v>
      </c>
      <c r="Q11" s="5" t="str">
        <f t="shared" si="2"/>
        <v>05 - Affidamento diretto di lavori, servizi o forniture</v>
      </c>
      <c r="R11" s="5">
        <f t="shared" si="3"/>
        <v>0</v>
      </c>
      <c r="S11" s="5">
        <f t="shared" si="4"/>
        <v>0</v>
      </c>
      <c r="T11" s="4">
        <v>5</v>
      </c>
      <c r="U11" t="str">
        <f>IF(AND(D11="SI",E11="OK",'[1]5'!$A$47&lt;&gt;""),M11&amp;" - "&amp;C11,"")</f>
        <v>05 - Affidamento diretto di lavori, servizi o forniture</v>
      </c>
      <c r="V11" s="4" t="str">
        <f>IF(AND(U11&lt;&gt;"",'[1]5'!$A$47&lt;&gt;""),'[1]5'!$A$47,"")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2" spans="2:22" s="4" customFormat="1" ht="20.100000000000001" customHeight="1" thickBot="1">
      <c r="B12" s="12">
        <f t="shared" si="5"/>
        <v>6</v>
      </c>
      <c r="C12" s="13" t="str">
        <f>'[1]6'!A3</f>
        <v>Permesso di costruire</v>
      </c>
      <c r="D12" s="14" t="str">
        <f>'[1]6'!F2</f>
        <v>SI</v>
      </c>
      <c r="E12" s="14" t="str">
        <f>IF(D12="SI",IF('[1]6'!$B$44="Presenti campi non compilati","Errore","OK"),"-")</f>
        <v>OK</v>
      </c>
      <c r="F12" s="15" t="str">
        <f>IF(D12="SI",IF('[1]6'!$A$47&lt;&gt;"","SI","NO"),"-")</f>
        <v>SI</v>
      </c>
      <c r="G12" s="4" t="str">
        <f t="shared" si="6"/>
        <v>06 - Permesso di costruire</v>
      </c>
      <c r="H12" s="16">
        <f>IF(AND(D12="SI",E12="OK"),'[1]6'!$B$24,"Processo non sottoposto a mappatura e valutazione del rischio")</f>
        <v>2.3333333333333335</v>
      </c>
      <c r="I12" s="16">
        <f>IF(AND(D12="SI",E12="OK"),'[1]6'!$B$40,"")</f>
        <v>1.25</v>
      </c>
      <c r="J12" s="16">
        <f>IF(AND(D12="SI",E12="OK"),'[1]6'!$B$44,"")</f>
        <v>2.916666666666667</v>
      </c>
      <c r="L12" s="4">
        <v>6</v>
      </c>
      <c r="M12" s="6" t="str">
        <f t="shared" si="7"/>
        <v>06</v>
      </c>
      <c r="O12" s="5">
        <f t="shared" si="0"/>
        <v>0</v>
      </c>
      <c r="P12" s="5" t="str">
        <f t="shared" si="1"/>
        <v>06 - Permesso di costruire</v>
      </c>
      <c r="Q12" s="5">
        <f t="shared" si="2"/>
        <v>0</v>
      </c>
      <c r="R12" s="5">
        <f t="shared" si="3"/>
        <v>0</v>
      </c>
      <c r="S12" s="5">
        <f t="shared" si="4"/>
        <v>0</v>
      </c>
      <c r="T12" s="4">
        <v>6</v>
      </c>
      <c r="U12" t="str">
        <f>IF(AND(D12="SI",E12="OK",'[1]6'!$A$47&lt;&gt;""),M12&amp;" - "&amp;C12,"")</f>
        <v>06 - Permesso di costruire</v>
      </c>
      <c r="V12" s="4" t="str">
        <f>IF(AND(U12&lt;&gt;"",'[1]6'!$A$47&lt;&gt;""),'[1]6'!$A$47,"")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3" spans="2:22" s="4" customFormat="1" ht="20.100000000000001" customHeight="1" thickBot="1">
      <c r="B13" s="12">
        <f t="shared" si="5"/>
        <v>7</v>
      </c>
      <c r="C13" s="13" t="str">
        <f>'[1]7'!A3</f>
        <v>Permesso di costruire in aree assoggettate ad autorizzazione paesaggistica</v>
      </c>
      <c r="D13" s="14" t="str">
        <f>'[1]7'!F2</f>
        <v>SI</v>
      </c>
      <c r="E13" s="14" t="str">
        <f>IF(D13="SI",IF('[1]7'!$B$44="Presenti campi non compilati","Errore","OK"),"-")</f>
        <v>OK</v>
      </c>
      <c r="F13" s="15" t="str">
        <f>IF(D13="SI",IF('[1]7'!$A$47&lt;&gt;"","SI","NO"),"-")</f>
        <v>SI</v>
      </c>
      <c r="G13" s="4" t="str">
        <f t="shared" si="6"/>
        <v>07 - Permesso di costruire in aree assoggettate ad autorizzazione paesaggistica</v>
      </c>
      <c r="H13" s="16">
        <f>IF(AND(D13="SI",E13="OK"),'[1]7'!$B$24,"Processo non sottoposto a mappatura e valutazione del rischio")</f>
        <v>3</v>
      </c>
      <c r="I13" s="16">
        <f>IF(AND(D13="SI",E13="OK"),'[1]7'!$B$40,"")</f>
        <v>1.25</v>
      </c>
      <c r="J13" s="16">
        <f>IF(AND(D13="SI",E13="OK"),'[1]7'!$B$44,"")</f>
        <v>3.75</v>
      </c>
      <c r="L13" s="4">
        <v>7</v>
      </c>
      <c r="M13" s="6" t="str">
        <f t="shared" si="7"/>
        <v>07</v>
      </c>
      <c r="O13" s="5">
        <f t="shared" si="0"/>
        <v>0</v>
      </c>
      <c r="P13" s="5" t="str">
        <f t="shared" si="1"/>
        <v>07 - Permesso di costruire in aree assoggettate ad autorizzazione paesaggistica</v>
      </c>
      <c r="Q13" s="5">
        <f t="shared" si="2"/>
        <v>0</v>
      </c>
      <c r="R13" s="5">
        <f t="shared" si="3"/>
        <v>0</v>
      </c>
      <c r="S13" s="5">
        <f t="shared" si="4"/>
        <v>0</v>
      </c>
      <c r="T13" s="4">
        <v>7</v>
      </c>
      <c r="U13" t="str">
        <f>IF(AND(D13="SI",E13="OK",'[1]7'!$A$47&lt;&gt;""),M13&amp;" - "&amp;C13,"")</f>
        <v>07 - Permesso di costruire in aree assoggettate ad autorizzazione paesaggistica</v>
      </c>
      <c r="V13" s="4" t="str">
        <f>IF(AND(U13&lt;&gt;"",'[1]7'!$A$47&lt;&gt;""),'[1]7'!$A$47,"")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4" spans="2:22" s="4" customFormat="1" ht="30" customHeight="1" thickBot="1">
      <c r="B14" s="12">
        <f t="shared" si="5"/>
        <v>8</v>
      </c>
      <c r="C14" s="13" t="str">
        <f>'[1]8'!A3</f>
        <v xml:space="preserve">Concessione di sovvenzioni, contributi, sussidi, ausili finanziari, nonché attribuzione di vantaggi economici di qualunque genere </v>
      </c>
      <c r="D14" s="14" t="str">
        <f>'[1]8'!F2</f>
        <v>SI</v>
      </c>
      <c r="E14" s="14" t="str">
        <f>IF(D14="SI",IF('[1]8'!$B$44="Presenti campi non compilati","Errore","OK"),"-")</f>
        <v>OK</v>
      </c>
      <c r="F14" s="15" t="str">
        <f>IF(D14="SI",IF('[1]8'!$A$47&lt;&gt;"","SI","NO"),"-")</f>
        <v>SI</v>
      </c>
      <c r="G14" s="4" t="str">
        <f t="shared" si="6"/>
        <v xml:space="preserve">08 - Concessione di sovvenzioni, contributi, sussidi, ausili finanziari, nonché attribuzione di vantaggi economici di qualunque genere </v>
      </c>
      <c r="H14" s="16">
        <f>IF(AND(D14="SI",E14="OK"),'[1]18'!$B$24,"Processo non sottoposto a mappatura e valutazione del rischio")</f>
        <v>1.8333333333333333</v>
      </c>
      <c r="I14" s="16">
        <f>IF(AND(D14="SI",E14="OK"),'[1]8'!$B$40,"")</f>
        <v>1.5</v>
      </c>
      <c r="J14" s="16">
        <f>IF(AND(D14="SI",E14="OK"),'[1]8'!$B$44,"")</f>
        <v>3.75</v>
      </c>
      <c r="L14" s="4">
        <v>8</v>
      </c>
      <c r="M14" s="6" t="str">
        <f t="shared" si="7"/>
        <v>08</v>
      </c>
      <c r="O14" s="5">
        <f t="shared" si="0"/>
        <v>0</v>
      </c>
      <c r="P14" s="5" t="str">
        <f t="shared" si="1"/>
        <v xml:space="preserve">08 - Concessione di sovvenzioni, contributi, sussidi, ausili finanziari, nonché attribuzione di vantaggi economici di qualunque genere </v>
      </c>
      <c r="Q14" s="5">
        <f t="shared" si="2"/>
        <v>0</v>
      </c>
      <c r="R14" s="5">
        <f t="shared" si="3"/>
        <v>0</v>
      </c>
      <c r="S14" s="5">
        <f t="shared" si="4"/>
        <v>0</v>
      </c>
      <c r="T14" s="4">
        <v>8</v>
      </c>
      <c r="U14" t="str">
        <f>IF(AND(D14="SI",E14="OK",'[1]8'!$A$47&lt;&gt;""),M14&amp;" - "&amp;C14,"")</f>
        <v xml:space="preserve">08 - Concessione di sovvenzioni, contributi, sussidi, ausili finanziari, nonché attribuzione di vantaggi economici di qualunque genere </v>
      </c>
      <c r="V14" s="4" t="str">
        <f>IF(AND(U14&lt;&gt;"",'[1]8'!$A$47&lt;&gt;""),'[1]8'!$A$47,"")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15" spans="2:22" s="4" customFormat="1" ht="20.100000000000001" customHeight="1" thickBot="1">
      <c r="B15" s="12">
        <f t="shared" si="5"/>
        <v>9</v>
      </c>
      <c r="C15" s="13" t="str">
        <f>'[1]9'!A3</f>
        <v>Provvedimenti di pianificazione urbanistica generale</v>
      </c>
      <c r="D15" s="14" t="str">
        <f>'[1]9'!F2</f>
        <v>SI</v>
      </c>
      <c r="E15" s="14" t="str">
        <f>IF(D15="SI",IF('[1]9'!$B$44="Presenti campi non compilati","Errore","OK"),"-")</f>
        <v>OK</v>
      </c>
      <c r="F15" s="15" t="str">
        <f>IF(D15="SI",IF('[1]9'!$A$47&lt;&gt;"","SI","NO"),"-")</f>
        <v>SI</v>
      </c>
      <c r="G15" s="4" t="str">
        <f t="shared" si="6"/>
        <v>09 - Provvedimenti di pianificazione urbanistica generale</v>
      </c>
      <c r="H15" s="16">
        <f>IF(AND(D15="SI",E15="OK"),'[1]9'!$B$24,"Processo non sottoposto a mappatura e valutazione del rischio")</f>
        <v>4</v>
      </c>
      <c r="I15" s="16">
        <f>IF(AND(D15="SI",E15="OK"),'[1]9'!$B$40,"")</f>
        <v>1.75</v>
      </c>
      <c r="J15" s="16">
        <f>IF(AND(D15="SI",E15="OK"),'[1]9'!$B$44,"")</f>
        <v>7</v>
      </c>
      <c r="L15" s="4">
        <v>9</v>
      </c>
      <c r="M15" s="6" t="str">
        <f t="shared" si="7"/>
        <v>09</v>
      </c>
      <c r="O15" s="5">
        <f t="shared" si="0"/>
        <v>0</v>
      </c>
      <c r="P15" s="5">
        <f t="shared" si="1"/>
        <v>0</v>
      </c>
      <c r="Q15" s="5" t="str">
        <f t="shared" si="2"/>
        <v>09 - Provvedimenti di pianificazione urbanistica generale</v>
      </c>
      <c r="R15" s="5">
        <f t="shared" si="3"/>
        <v>0</v>
      </c>
      <c r="S15" s="5">
        <f t="shared" si="4"/>
        <v>0</v>
      </c>
      <c r="T15" s="4">
        <v>9</v>
      </c>
      <c r="U15" t="str">
        <f>IF(AND(D15="SI",E15="OK",'[1]9'!$A$47&lt;&gt;""),M15&amp;" - "&amp;C15,"")</f>
        <v>09 - Provvedimenti di pianificazione urbanistica generale</v>
      </c>
      <c r="V15" s="4" t="str">
        <f>IF(AND(U15&lt;&gt;"",'[1]9'!$A$47&lt;&gt;""),'[1]9'!$A$47,"")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16" spans="2:22" s="4" customFormat="1" ht="20.100000000000001" customHeight="1" thickBot="1">
      <c r="B16" s="12">
        <f t="shared" si="5"/>
        <v>10</v>
      </c>
      <c r="C16" s="13" t="str">
        <f>'[1]10'!A3</f>
        <v>Provvedimenti di pianificazione urbanistica attuativa</v>
      </c>
      <c r="D16" s="14" t="str">
        <f>'[1]10'!F2</f>
        <v>SI</v>
      </c>
      <c r="E16" s="14" t="str">
        <f>IF(D16="SI",IF('[1]10'!B44="Presenti campi non compilati","Errore","OK"),"-")</f>
        <v>OK</v>
      </c>
      <c r="F16" s="15" t="str">
        <f>IF(D16="SI",IF('[1]10'!$A$47&lt;&gt;"","SI","NO"),"-")</f>
        <v>SI</v>
      </c>
      <c r="G16" s="4" t="str">
        <f t="shared" si="6"/>
        <v>10 - Provvedimenti di pianificazione urbanistica attuativa</v>
      </c>
      <c r="H16" s="16">
        <f>IF(AND(D16="SI",E16="OK"),'[1]10'!$B$24,"Processo non sottoposto a mappatura e valutazione del rischio")</f>
        <v>3.8333333333333335</v>
      </c>
      <c r="I16" s="16">
        <f>IF(AND(D16="SI",E16="OK"),'[1]10'!$B$40,"")</f>
        <v>1.75</v>
      </c>
      <c r="J16" s="16">
        <f>IF(AND(D16="SI",E16="OK"),'[1]10'!$B$44,"")</f>
        <v>6.7083333333333339</v>
      </c>
      <c r="L16" s="4">
        <v>10</v>
      </c>
      <c r="M16" s="6" t="str">
        <f t="shared" si="7"/>
        <v>10</v>
      </c>
      <c r="O16" s="5">
        <f t="shared" si="0"/>
        <v>0</v>
      </c>
      <c r="P16" s="5">
        <f t="shared" si="1"/>
        <v>0</v>
      </c>
      <c r="Q16" s="5" t="str">
        <f t="shared" si="2"/>
        <v>10 - Provvedimenti di pianificazione urbanistica attuativa</v>
      </c>
      <c r="R16" s="5">
        <f t="shared" si="3"/>
        <v>0</v>
      </c>
      <c r="S16" s="5">
        <f t="shared" si="4"/>
        <v>0</v>
      </c>
      <c r="T16" s="4">
        <v>10</v>
      </c>
      <c r="U16" t="str">
        <f>IF(AND(D16="SI",E16="OK",'[1]10'!$A$47&lt;&gt;""),M16&amp;" - "&amp;C16,"")</f>
        <v>10 - Provvedimenti di pianificazione urbanistica attuativa</v>
      </c>
      <c r="V16" s="4" t="str">
        <f>IF(AND(U16&lt;&gt;"",'[1]10'!$A$47&lt;&gt;""),'[1]10'!$A$47,"")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17" spans="2:22" s="4" customFormat="1" ht="20.100000000000001" customHeight="1" thickBot="1">
      <c r="B17" s="12">
        <f t="shared" si="5"/>
        <v>11</v>
      </c>
      <c r="C17" s="13" t="str">
        <f>'[1]11'!A3</f>
        <v xml:space="preserve">Levata dei protesti </v>
      </c>
      <c r="D17" s="14" t="str">
        <f>'[1]11'!F2</f>
        <v>SI</v>
      </c>
      <c r="E17" s="14" t="str">
        <f>IF(D17="SI",IF('[1]11'!$B$44="Presenti campi non compilati","Errore","OK"),"-")</f>
        <v>OK</v>
      </c>
      <c r="F17" s="15" t="str">
        <f>IF(D17="SI",IF('[1]11'!$A$47&lt;&gt;"","SI","NO"),"-")</f>
        <v>SI</v>
      </c>
      <c r="G17" s="4" t="str">
        <f t="shared" si="6"/>
        <v xml:space="preserve">11 - Levata dei protesti </v>
      </c>
      <c r="H17" s="16">
        <f>IF(AND(D17="SI",E17="OK"),'[1]11'!$B$24,"Processo non sottoposto a mappatura e valutazione del rischio")</f>
        <v>2</v>
      </c>
      <c r="I17" s="16">
        <f>IF(AND(D17="SI",E17="OK"),'[1]11'!$B$40,"")</f>
        <v>1.75</v>
      </c>
      <c r="J17" s="16">
        <f>IF(AND(D17="SI",E17="OK"),'[1]11'!$B$44,"")</f>
        <v>3.5</v>
      </c>
      <c r="L17" s="4">
        <v>11</v>
      </c>
      <c r="M17" s="6" t="str">
        <f t="shared" si="7"/>
        <v>11</v>
      </c>
      <c r="O17" s="5">
        <f t="shared" si="0"/>
        <v>0</v>
      </c>
      <c r="P17" s="5" t="str">
        <f t="shared" si="1"/>
        <v xml:space="preserve">11 - Levata dei protesti </v>
      </c>
      <c r="Q17" s="5">
        <f t="shared" si="2"/>
        <v>0</v>
      </c>
      <c r="R17" s="5">
        <f t="shared" si="3"/>
        <v>0</v>
      </c>
      <c r="S17" s="5">
        <f t="shared" si="4"/>
        <v>0</v>
      </c>
      <c r="T17" s="4">
        <v>11</v>
      </c>
      <c r="U17" t="str">
        <f>IF(AND(D17="SI",E17="OK",'[1]11'!$A$47&lt;&gt;""),M17&amp;" - "&amp;C17,"")</f>
        <v xml:space="preserve">11 - Levata dei protesti </v>
      </c>
      <c r="V17" s="4" t="str">
        <f>IF(AND(U17&lt;&gt;"",'[1]11'!$A$47&lt;&gt;""),'[1]11'!$A$47,"")</f>
        <v xml:space="preserve">Quando il segretario esercita questa funzione, lo fa sempre alla presenza di un suo collaboratore che sia in grado in ogni momento di testimoniare dell'integrità dei suoi comportamenti. </v>
      </c>
    </row>
    <row r="18" spans="2:22" s="4" customFormat="1" ht="20.100000000000001" customHeight="1" thickBot="1">
      <c r="B18" s="12">
        <f t="shared" si="5"/>
        <v>12</v>
      </c>
      <c r="C18" s="13" t="str">
        <f>'[1]12'!A3</f>
        <v>Gestione delle sanzioni per violazione del CDS</v>
      </c>
      <c r="D18" s="14" t="str">
        <f>'[1]12'!F2</f>
        <v>SI</v>
      </c>
      <c r="E18" s="14" t="str">
        <f>IF(D18="SI",IF('[1]12'!$B$44="Presenti campi non compilati","Errore","OK"),"-")</f>
        <v>OK</v>
      </c>
      <c r="F18" s="15" t="str">
        <f>IF(D18="SI",IF('[1]12'!$A$47&lt;&gt;"","SI","NO"),"-")</f>
        <v>SI</v>
      </c>
      <c r="G18" s="4" t="str">
        <f t="shared" si="6"/>
        <v>12 - Gestione delle sanzioni per violazione del CDS</v>
      </c>
      <c r="H18" s="16">
        <f>IF(AND(D18="SI",E18="OK"),'[1]12'!$B$24,"Processo non sottoposto a mappatura e valutazione del rischio")</f>
        <v>2.1666666666666665</v>
      </c>
      <c r="I18" s="16">
        <f>IF(AND(D18="SI",E18="OK"),'[1]12'!$B$40,"")</f>
        <v>1.75</v>
      </c>
      <c r="J18" s="16">
        <f>IF(AND(D18="SI",E18="OK"),'[1]12'!$B$44,"")</f>
        <v>3.7916666666666665</v>
      </c>
      <c r="L18" s="4">
        <v>12</v>
      </c>
      <c r="M18" s="6" t="str">
        <f t="shared" si="7"/>
        <v>12</v>
      </c>
      <c r="O18" s="5">
        <f t="shared" si="0"/>
        <v>0</v>
      </c>
      <c r="P18" s="5" t="str">
        <f t="shared" si="1"/>
        <v>12 - Gestione delle sanzioni per violazione del CDS</v>
      </c>
      <c r="Q18" s="5">
        <f t="shared" si="2"/>
        <v>0</v>
      </c>
      <c r="R18" s="5">
        <f t="shared" si="3"/>
        <v>0</v>
      </c>
      <c r="S18" s="5">
        <f t="shared" si="4"/>
        <v>0</v>
      </c>
      <c r="T18" s="4">
        <v>12</v>
      </c>
      <c r="U18" t="str">
        <f>IF(AND(D18="SI",E18="OK",'[1]12'!$A$47&lt;&gt;""),M18&amp;" - "&amp;C18,"")</f>
        <v>12 - Gestione delle sanzioni per violazione del CDS</v>
      </c>
      <c r="V18" s="4" t="str">
        <f>IF(AND(U18&lt;&gt;"",'[1]12'!$A$47&lt;&gt;""),'[1]12'!$A$47,"")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v>
      </c>
    </row>
    <row r="19" spans="2:22" s="4" customFormat="1" ht="20.100000000000001" customHeight="1" thickBot="1">
      <c r="B19" s="12">
        <f t="shared" si="5"/>
        <v>13</v>
      </c>
      <c r="C19" s="13" t="str">
        <f>'[1]13'!A3</f>
        <v>Gestione ordinaria delle entrate di bilancio</v>
      </c>
      <c r="D19" s="14" t="str">
        <f>'[1]13'!F2</f>
        <v>SI</v>
      </c>
      <c r="E19" s="14" t="str">
        <f>IF(D19="SI",IF('[1]13'!$B$44="Presenti campi non compilati","Errore","OK"),"-")</f>
        <v>OK</v>
      </c>
      <c r="F19" s="15" t="str">
        <f>IF(D19="SI",IF('[1]13'!$A$47&lt;&gt;"","SI","NO"),"-")</f>
        <v>SI</v>
      </c>
      <c r="G19" s="4" t="str">
        <f t="shared" si="6"/>
        <v>13 - Gestione ordinaria delle entrate di bilancio</v>
      </c>
      <c r="H19" s="16">
        <f>IF(AND(D19="SI",E19="OK"),'[1]13'!$B$24,"Processo non sottoposto a mappatura e valutazione del rischio")</f>
        <v>2.1666666666666665</v>
      </c>
      <c r="I19" s="16">
        <f>IF(AND(D19="SI",E19="OK"),'[1]13'!$B$40,"")</f>
        <v>1</v>
      </c>
      <c r="J19" s="16">
        <f>IF(AND(D19="SI",E19="OK"),'[1]13'!$B$44,"")</f>
        <v>2.1666666666666665</v>
      </c>
      <c r="L19" s="4">
        <v>13</v>
      </c>
      <c r="M19" s="6" t="str">
        <f t="shared" si="7"/>
        <v>13</v>
      </c>
      <c r="O19" s="5">
        <f t="shared" si="0"/>
        <v>0</v>
      </c>
      <c r="P19" s="5" t="str">
        <f t="shared" si="1"/>
        <v>13 - Gestione ordinaria delle entrate di bilancio</v>
      </c>
      <c r="Q19" s="5">
        <f t="shared" si="2"/>
        <v>0</v>
      </c>
      <c r="R19" s="5">
        <f t="shared" si="3"/>
        <v>0</v>
      </c>
      <c r="S19" s="5">
        <f t="shared" si="4"/>
        <v>0</v>
      </c>
      <c r="T19" s="4">
        <v>13</v>
      </c>
      <c r="U19" t="str">
        <f>IF(AND(D19="SI",E19="OK",'[1]13'!$A$47&lt;&gt;""),M19&amp;" - "&amp;C19,"")</f>
        <v>13 - Gestione ordinaria delle entrate di bilancio</v>
      </c>
      <c r="V19" s="4" t="str">
        <f>IF(AND(U19&lt;&gt;"",'[1]13'!$A$47&lt;&gt;""),'[1]13'!$A$47,"")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0" spans="2:22" s="4" customFormat="1" ht="20.100000000000001" customHeight="1" thickBot="1">
      <c r="B20" s="12">
        <f t="shared" si="5"/>
        <v>14</v>
      </c>
      <c r="C20" s="13" t="str">
        <f>'[1]14'!A3</f>
        <v>Gestione ordinaria delle spese di bilancio</v>
      </c>
      <c r="D20" s="14" t="str">
        <f>'[1]14'!F2</f>
        <v>SI</v>
      </c>
      <c r="E20" s="14" t="str">
        <f>IF(D20="SI",IF('[1]14'!$B$44="Presenti campi non compilati","Errore","OK"),"-")</f>
        <v>OK</v>
      </c>
      <c r="F20" s="15" t="str">
        <f>IF(D20="SI",IF('[1]14'!$A$47&lt;&gt;"","SI","NO"),"-")</f>
        <v>SI</v>
      </c>
      <c r="G20" s="4" t="str">
        <f t="shared" si="6"/>
        <v>14 - Gestione ordinaria delle spese di bilancio</v>
      </c>
      <c r="H20" s="16">
        <f>IF(AND(D20="SI",E20="OK"),'[1]14'!$B$24,"Processo non sottoposto a mappatura e valutazione del rischio")</f>
        <v>3.3333333333333335</v>
      </c>
      <c r="I20" s="16">
        <f>IF(AND(D20="SI",E20="OK"),'[1]14'!$B$40,"")</f>
        <v>1</v>
      </c>
      <c r="J20" s="16">
        <f>IF(AND(D20="SI",E20="OK"),'[1]14'!$B$44,"")</f>
        <v>3.3333333333333335</v>
      </c>
      <c r="L20" s="4">
        <v>14</v>
      </c>
      <c r="M20" s="6" t="str">
        <f t="shared" si="7"/>
        <v>14</v>
      </c>
      <c r="O20" s="5">
        <f t="shared" si="0"/>
        <v>0</v>
      </c>
      <c r="P20" s="5" t="str">
        <f t="shared" si="1"/>
        <v>14 - Gestione ordinaria delle spese di bilancio</v>
      </c>
      <c r="Q20" s="5">
        <f t="shared" si="2"/>
        <v>0</v>
      </c>
      <c r="R20" s="5">
        <f t="shared" si="3"/>
        <v>0</v>
      </c>
      <c r="S20" s="5">
        <f t="shared" si="4"/>
        <v>0</v>
      </c>
      <c r="T20" s="4">
        <v>14</v>
      </c>
      <c r="U20" t="str">
        <f>IF(AND(D20="SI",E20="OK",'[1]14'!$A$47&lt;&gt;""),M20&amp;" - "&amp;C20,"")</f>
        <v>14 - Gestione ordinaria delle spese di bilancio</v>
      </c>
      <c r="V20" s="4" t="str">
        <f>IF(AND(U20&lt;&gt;"",'[1]14'!$A$47&lt;&gt;""),'[1]14'!$A$47,"")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1" spans="2:22" s="4" customFormat="1" ht="20.100000000000001" customHeight="1" thickBot="1">
      <c r="B21" s="12">
        <f t="shared" si="5"/>
        <v>15</v>
      </c>
      <c r="C21" s="13" t="str">
        <f>'[1]15'!A3</f>
        <v>Accertamenti e verifiche dei tributi locali</v>
      </c>
      <c r="D21" s="14" t="str">
        <f>'[1]15'!F2</f>
        <v>SI</v>
      </c>
      <c r="E21" s="14" t="str">
        <f>IF(D21="SI",IF('[1]15'!$B$44="Presenti campi non compilati","Errore","OK"),"-")</f>
        <v>OK</v>
      </c>
      <c r="F21" s="15" t="str">
        <f>IF(D21="SI",IF('[1]15'!$A$47&lt;&gt;"","SI","NO"),"-")</f>
        <v>SI</v>
      </c>
      <c r="G21" s="4" t="str">
        <f t="shared" si="6"/>
        <v>15 - Accertamenti e verifiche dei tributi locali</v>
      </c>
      <c r="H21" s="16">
        <f>IF(AND(D21="SI",E21="OK"),'[1]15'!$B$24,"Processo non sottoposto a mappatura e valutazione del rischio")</f>
        <v>3.1666666666666665</v>
      </c>
      <c r="I21" s="16">
        <f>IF(AND(D21="SI",E21="OK"),'[1]15'!$B$40,"")</f>
        <v>1.25</v>
      </c>
      <c r="J21" s="16">
        <f>IF(AND(D21="SI",E21="OK"),'[1]15'!$B$44,"")</f>
        <v>3.958333333333333</v>
      </c>
      <c r="L21" s="4">
        <v>15</v>
      </c>
      <c r="M21" s="6" t="str">
        <f t="shared" si="7"/>
        <v>15</v>
      </c>
      <c r="O21" s="5">
        <f t="shared" si="0"/>
        <v>0</v>
      </c>
      <c r="P21" s="5" t="str">
        <f t="shared" si="1"/>
        <v>15 - Accertamenti e verifiche dei tributi locali</v>
      </c>
      <c r="Q21" s="5">
        <f t="shared" si="2"/>
        <v>0</v>
      </c>
      <c r="R21" s="5">
        <f t="shared" si="3"/>
        <v>0</v>
      </c>
      <c r="S21" s="5">
        <f t="shared" si="4"/>
        <v>0</v>
      </c>
      <c r="T21" s="4">
        <v>15</v>
      </c>
      <c r="U21" t="str">
        <f>IF(AND(D21="SI",E21="OK",'[1]15'!$A$47&lt;&gt;""),M21&amp;" - "&amp;C21,"")</f>
        <v>15 - Accertamenti e verifiche dei tributi locali</v>
      </c>
      <c r="V21" s="4" t="str">
        <f>IF(AND(U21&lt;&gt;"",'[1]15'!$A$47&lt;&gt;""),'[1]15'!$A$47,"")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2" spans="2:22" s="4" customFormat="1" ht="20.100000000000001" customHeight="1" thickBot="1">
      <c r="B22" s="12">
        <f t="shared" si="5"/>
        <v>16</v>
      </c>
      <c r="C22" s="17" t="str">
        <f>'[1]16'!A3</f>
        <v>Accertamenti con adesione dei tributi locali</v>
      </c>
      <c r="D22" s="14" t="str">
        <f>'[1]16'!F2</f>
        <v>SI</v>
      </c>
      <c r="E22" s="14" t="str">
        <f>IF(D22="SI",IF('[1]16'!$B$44="Presenti campi non compilati","Errore","OK"),"-")</f>
        <v>OK</v>
      </c>
      <c r="F22" s="15" t="str">
        <f>IF(D22="SI",IF('[1]16'!$A$47&lt;&gt;"","SI","NO"),"-")</f>
        <v>SI</v>
      </c>
      <c r="G22" s="4" t="str">
        <f t="shared" si="6"/>
        <v>16 - Accertamenti con adesione dei tributi locali</v>
      </c>
      <c r="H22" s="16">
        <f>IF(AND(D22="SI",E22="OK"),'[1]16'!$B$24,"Processo non sottoposto a mappatura e valutazione del rischio")</f>
        <v>3.8333333333333335</v>
      </c>
      <c r="I22" s="16">
        <f>IF(AND(D22="SI",E22="OK"),'[1]16'!$B$40,"")</f>
        <v>1.25</v>
      </c>
      <c r="J22" s="16">
        <f>IF(AND(D22="SI",E22="OK"),'[1]16'!$B$44,"")</f>
        <v>4.791666666666667</v>
      </c>
      <c r="L22" s="4">
        <v>16</v>
      </c>
      <c r="M22" s="6" t="str">
        <f t="shared" si="7"/>
        <v>16</v>
      </c>
      <c r="O22" s="5">
        <f t="shared" si="0"/>
        <v>0</v>
      </c>
      <c r="P22" s="5">
        <f t="shared" si="1"/>
        <v>0</v>
      </c>
      <c r="Q22" s="5" t="str">
        <f t="shared" si="2"/>
        <v>16 - Accertamenti con adesione dei tributi locali</v>
      </c>
      <c r="R22" s="5">
        <f t="shared" si="3"/>
        <v>0</v>
      </c>
      <c r="S22" s="5">
        <f t="shared" si="4"/>
        <v>0</v>
      </c>
      <c r="T22" s="4">
        <v>16</v>
      </c>
      <c r="U22" t="str">
        <f>IF(AND(D22="SI",E22="OK",'[1]16'!$A$47&lt;&gt;""),M22&amp;" - "&amp;C22,"")</f>
        <v>16 - Accertamenti con adesione dei tributi locali</v>
      </c>
      <c r="V22" s="4" t="str">
        <f>IF(AND(U22&lt;&gt;"",'[1]16'!$A$47&lt;&gt;""),'[1]16'!$A$47,"")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3" spans="2:22" s="4" customFormat="1" ht="20.100000000000001" customHeight="1" thickBot="1">
      <c r="B23" s="12">
        <f t="shared" si="5"/>
        <v>17</v>
      </c>
      <c r="C23" s="18" t="str">
        <f>'[1]17'!A3</f>
        <v>Accertamenti e controlli sugli abusi edilizi</v>
      </c>
      <c r="D23" s="14" t="str">
        <f>'[1]17'!F2</f>
        <v>SI</v>
      </c>
      <c r="E23" s="14" t="str">
        <f>IF(D23="SI",IF('[1]17'!$B$44="Presenti campi non compilati","Errore","OK"),"-")</f>
        <v>OK</v>
      </c>
      <c r="F23" s="15" t="str">
        <f>IF(D23="SI",IF('[1]17'!$A$47&lt;&gt;"","SI","NO"),"-")</f>
        <v>SI</v>
      </c>
      <c r="G23" s="4" t="str">
        <f t="shared" si="6"/>
        <v>17 - Accertamenti e controlli sugli abusi edilizi</v>
      </c>
      <c r="H23" s="16">
        <f>IF(AND(D23="SI",E23="OK"),'[1]17'!$B$24,"Processo non sottoposto a mappatura e valutazione del rischio")</f>
        <v>2.6666666666666665</v>
      </c>
      <c r="I23" s="16">
        <f>IF(AND(D23="SI",E23="OK"),'[1]17'!$B$40,"")</f>
        <v>1</v>
      </c>
      <c r="J23" s="16">
        <f>IF(AND(D23="SI",E23="OK"),'[1]17'!$B$44,"")</f>
        <v>2.6666666666666665</v>
      </c>
      <c r="L23" s="4">
        <v>17</v>
      </c>
      <c r="M23" s="6" t="str">
        <f t="shared" si="7"/>
        <v>17</v>
      </c>
      <c r="O23" s="5">
        <f t="shared" si="0"/>
        <v>0</v>
      </c>
      <c r="P23" s="5" t="str">
        <f t="shared" si="1"/>
        <v>17 - Accertamenti e controlli sugli abusi edilizi</v>
      </c>
      <c r="Q23" s="5">
        <f t="shared" si="2"/>
        <v>0</v>
      </c>
      <c r="R23" s="5">
        <f t="shared" si="3"/>
        <v>0</v>
      </c>
      <c r="S23" s="5">
        <f t="shared" si="4"/>
        <v>0</v>
      </c>
      <c r="T23" s="4">
        <v>17</v>
      </c>
      <c r="U23" t="str">
        <f>IF(AND(D23="SI",E23="OK",'[1]17'!$A$47&lt;&gt;""),M23&amp;" - "&amp;C23,"")</f>
        <v>17 - Accertamenti e controlli sugli abusi edilizi</v>
      </c>
      <c r="V23" s="4" t="str">
        <f>IF(AND(U23&lt;&gt;"",'[1]17'!$A$47&lt;&gt;""),'[1]17'!$A$47,"")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4" spans="2:22" s="4" customFormat="1" ht="20.100000000000001" customHeight="1" thickBot="1">
      <c r="B24" s="12">
        <f t="shared" si="5"/>
        <v>18</v>
      </c>
      <c r="C24" s="13" t="str">
        <f>'[1]18'!A3</f>
        <v>Incentivi economici al personale (produttività e retribuzioni di risultato)</v>
      </c>
      <c r="D24" s="14" t="str">
        <f>'[1]18'!F2</f>
        <v>SI</v>
      </c>
      <c r="E24" s="14" t="str">
        <f>IF(D24="SI",IF('[1]18'!$B$44="Presenti campi non compilati","Errore","OK"),"-")</f>
        <v>OK</v>
      </c>
      <c r="F24" s="15" t="str">
        <f>IF(D24="SI",IF('[1]18'!$A$47&lt;&gt;"","SI","NO"),"-")</f>
        <v>SI</v>
      </c>
      <c r="G24" s="4" t="str">
        <f t="shared" si="6"/>
        <v>18 - Incentivi economici al personale (produttività e retribuzioni di risultato)</v>
      </c>
      <c r="H24" s="16">
        <f>IF(AND(D24="SI",E24="OK"),'[1]18'!$B$24,"Processo non sottoposto a mappatura e valutazione del rischio")</f>
        <v>1.8333333333333333</v>
      </c>
      <c r="I24" s="16">
        <f>IF(AND(D24="SI",E24="OK"),'[1]18'!$B$40,"")</f>
        <v>2.25</v>
      </c>
      <c r="J24" s="16">
        <f>IF(AND(D24="SI",E24="OK"),'[1]18'!$B$44,"")</f>
        <v>4.125</v>
      </c>
      <c r="L24" s="4">
        <v>18</v>
      </c>
      <c r="M24" s="6" t="str">
        <f t="shared" si="7"/>
        <v>18</v>
      </c>
      <c r="O24" s="5">
        <f t="shared" si="0"/>
        <v>0</v>
      </c>
      <c r="P24" s="5">
        <f t="shared" si="1"/>
        <v>0</v>
      </c>
      <c r="Q24" s="5" t="str">
        <f t="shared" si="2"/>
        <v>18 - Incentivi economici al personale (produttività e retribuzioni di risultato)</v>
      </c>
      <c r="R24" s="5">
        <f t="shared" si="3"/>
        <v>0</v>
      </c>
      <c r="S24" s="5">
        <f t="shared" si="4"/>
        <v>0</v>
      </c>
      <c r="T24" s="4">
        <v>18</v>
      </c>
      <c r="U24" t="str">
        <f>IF(AND(D24="SI",E24="OK",'[1]18'!$A$47&lt;&gt;""),M24&amp;" - "&amp;C24,"")</f>
        <v>18 - Incentivi economici al personale (produttività e retribuzioni di risultato)</v>
      </c>
      <c r="V24" s="4" t="str">
        <f>IF(AND(U24&lt;&gt;"",'[1]18'!$A$47&lt;&gt;""),'[1]18'!$A$47,"")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25" spans="2:22" s="4" customFormat="1" ht="20.100000000000001" customHeight="1" thickBot="1">
      <c r="B25" s="12">
        <f t="shared" si="5"/>
        <v>19</v>
      </c>
      <c r="C25" s="13" t="str">
        <f>'[1]19'!A3</f>
        <v>Autorizzazione all’occupazione del suolo pubblico</v>
      </c>
      <c r="D25" s="14" t="str">
        <f>'[1]19'!F2</f>
        <v>SI</v>
      </c>
      <c r="E25" s="14" t="str">
        <f>IF(D25="SI",IF('[1]19'!$B$44="Presenti campi non compilati","Errore","OK"),"-")</f>
        <v>OK</v>
      </c>
      <c r="F25" s="15" t="str">
        <f>IF(D25="SI",IF('[1]19'!$A$47&lt;&gt;"","SI","NO"),"-")</f>
        <v>SI</v>
      </c>
      <c r="G25" s="4" t="str">
        <f t="shared" si="6"/>
        <v>19 - Autorizzazione all’occupazione del suolo pubblico</v>
      </c>
      <c r="H25" s="16">
        <f>IF(AND(D25="SI",E25="OK"),'[1]19'!$B$24,"Processo non sottoposto a mappatura e valutazione del rischio")</f>
        <v>2.1666666666666665</v>
      </c>
      <c r="I25" s="16">
        <f>IF(AND(D25="SI",E25="OK"),'[1]19'!$B$40,"")</f>
        <v>1</v>
      </c>
      <c r="J25" s="16">
        <f>IF(AND(D25="SI",E25="OK"),'[1]19'!$B$44,"")</f>
        <v>2.1666666666666665</v>
      </c>
      <c r="L25" s="4">
        <v>19</v>
      </c>
      <c r="M25" s="6" t="str">
        <f t="shared" si="7"/>
        <v>19</v>
      </c>
      <c r="O25" s="5">
        <f t="shared" si="0"/>
        <v>0</v>
      </c>
      <c r="P25" s="5" t="str">
        <f t="shared" si="1"/>
        <v>19 - Autorizzazione all’occupazione del suolo pubblico</v>
      </c>
      <c r="Q25" s="5">
        <f t="shared" si="2"/>
        <v>0</v>
      </c>
      <c r="R25" s="5">
        <f t="shared" si="3"/>
        <v>0</v>
      </c>
      <c r="S25" s="5">
        <f t="shared" si="4"/>
        <v>0</v>
      </c>
      <c r="T25" s="4">
        <v>19</v>
      </c>
      <c r="U25" t="str">
        <f>IF(AND(D25="SI",E25="OK",'[1]19'!$A$47&lt;&gt;""),M25&amp;" - "&amp;C25,"")</f>
        <v>19 - Autorizzazione all’occupazione del suolo pubblico</v>
      </c>
      <c r="V25" s="4" t="str">
        <f>IF(AND(U25&lt;&gt;"",'[1]19'!$A$47&lt;&gt;""),'[1]19'!$A$47,"")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26" spans="2:22" s="4" customFormat="1" ht="30.75" customHeight="1" thickBot="1">
      <c r="B26" s="12">
        <f t="shared" si="5"/>
        <v>20</v>
      </c>
      <c r="C26" s="19" t="str">
        <f>'[1]20'!A3</f>
        <v>Autorizzazioni ex artt. 68 e 69 del TULPS (spettacoli anche viaggianti, pubblici intrattenimenti, feste da ballo, esposizioni, gare)</v>
      </c>
      <c r="D26" s="14" t="str">
        <f>'[1]20'!$F$2</f>
        <v>SI</v>
      </c>
      <c r="E26" s="14" t="str">
        <f>IF(D26="SI",IF('[1]20'!$B$44="Presenti campi non compilati","Errore","OK"),"-")</f>
        <v>OK</v>
      </c>
      <c r="F26" s="15" t="str">
        <f>IF(D26="SI",IF('[1]20'!$A$47&lt;&gt;"","SI","NO"),"-")</f>
        <v>SI</v>
      </c>
      <c r="G26" s="4" t="str">
        <f t="shared" si="6"/>
        <v>20 - Autorizzazioni ex artt. 68 e 69 del TULPS (spettacoli anche viaggianti, pubblici intrattenimenti, feste da ballo, esposizioni, gare)</v>
      </c>
      <c r="H26" s="16">
        <f>IF(AND(D26="SI",E26="OK"),'[1]20'!$B$24,"Processo non sottoposto a mappatura e valutazione del rischio")</f>
        <v>2.8333333333333335</v>
      </c>
      <c r="I26" s="16">
        <f>IF(AND(D26="SI",E26="OK"),'[1]20'!$B$40,"")</f>
        <v>1.25</v>
      </c>
      <c r="J26" s="16">
        <f>IF(AND(D26="SI",E26="OK"),'[1]20'!$B$44,"")</f>
        <v>3.541666666666667</v>
      </c>
      <c r="L26" s="4">
        <v>20</v>
      </c>
      <c r="M26" s="6" t="str">
        <f t="shared" si="7"/>
        <v>20</v>
      </c>
      <c r="O26" s="5">
        <f t="shared" si="0"/>
        <v>0</v>
      </c>
      <c r="P26" s="5" t="str">
        <f t="shared" si="1"/>
        <v>20 - Autorizzazioni ex artt. 68 e 69 del TULPS (spettacoli anche viaggianti, pubblici intrattenimenti, feste da ballo, esposizioni, gare)</v>
      </c>
      <c r="Q26" s="5">
        <f t="shared" si="2"/>
        <v>0</v>
      </c>
      <c r="R26" s="5">
        <f t="shared" si="3"/>
        <v>0</v>
      </c>
      <c r="S26" s="5">
        <f t="shared" si="4"/>
        <v>0</v>
      </c>
      <c r="T26" s="4">
        <v>20</v>
      </c>
      <c r="U26" t="str">
        <f>IF(AND(D26="SI",E26="OK",'[1]20'!$A$47&lt;&gt;""),M26&amp;" - "&amp;C26,"")</f>
        <v>20 - Autorizzazioni ex artt. 68 e 69 del TULPS (spettacoli anche viaggianti, pubblici intrattenimenti, feste da ballo, esposizioni, gare)</v>
      </c>
      <c r="V26" s="4" t="str">
        <f>IF(AND(U26&lt;&gt;"",'[1]20'!$A$47&lt;&gt;""),'[1]20'!$A$47,"")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27" spans="2:22" s="4" customFormat="1" ht="20.100000000000001" customHeight="1" thickBot="1">
      <c r="B27" s="12">
        <f t="shared" si="5"/>
        <v>21</v>
      </c>
      <c r="C27" s="13" t="str">
        <f>'[1]21'!A3</f>
        <v>Permesso di costruire convenzionato</v>
      </c>
      <c r="D27" s="14" t="str">
        <f>'[1]21'!$F$2</f>
        <v>SI</v>
      </c>
      <c r="E27" s="14" t="str">
        <f>IF(D27="SI",IF('[1]21'!$B$44="Presenti campi non compilati","Errore","OK"),"-")</f>
        <v>OK</v>
      </c>
      <c r="F27" s="15" t="str">
        <f>IF(D27="SI",IF('[1]21'!$A$47&lt;&gt;"","SI","NO"),"-")</f>
        <v>SI</v>
      </c>
      <c r="G27" s="4" t="str">
        <f t="shared" si="6"/>
        <v>21 - Permesso di costruire convenzionato</v>
      </c>
      <c r="H27" s="16">
        <f>IF(AND(D27="SI",E27="OK"),'[1]21'!$B$24,"Processo non sottoposto a mappatura e valutazione del rischio")</f>
        <v>3.3333333333333335</v>
      </c>
      <c r="I27" s="16">
        <f>IF(AND(D27="SI",E27="OK"),'[1]21'!$B$40,"")</f>
        <v>1.25</v>
      </c>
      <c r="J27" s="16">
        <f>IF(AND(D27="SI",E27="OK"),'[1]21'!$B$44,"")</f>
        <v>4.166666666666667</v>
      </c>
      <c r="L27" s="4">
        <v>21</v>
      </c>
      <c r="M27" s="6" t="str">
        <f t="shared" si="7"/>
        <v>21</v>
      </c>
      <c r="O27" s="5">
        <f t="shared" si="0"/>
        <v>0</v>
      </c>
      <c r="P27" s="5">
        <f t="shared" si="1"/>
        <v>0</v>
      </c>
      <c r="Q27" s="5" t="str">
        <f t="shared" si="2"/>
        <v>21 - Permesso di costruire convenzionato</v>
      </c>
      <c r="R27" s="5">
        <f t="shared" si="3"/>
        <v>0</v>
      </c>
      <c r="S27" s="5">
        <f t="shared" si="4"/>
        <v>0</v>
      </c>
      <c r="T27" s="4">
        <v>21</v>
      </c>
      <c r="U27" t="str">
        <f>IF(AND(D27="SI",E27="OK",'[1]21'!$A$47&lt;&gt;""),M27&amp;" - "&amp;C27,"")</f>
        <v>21 - Permesso di costruire convenzionato</v>
      </c>
      <c r="V27" s="4" t="str">
        <f>IF(AND(U27&lt;&gt;"",'[1]21'!$A$47&lt;&gt;""),'[1]21'!$A$47,"")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28" spans="2:22" s="4" customFormat="1" ht="20.100000000000001" customHeight="1" thickBot="1">
      <c r="B28" s="12">
        <f t="shared" si="5"/>
        <v>22</v>
      </c>
      <c r="C28" s="13" t="str">
        <f>'[1]22'!A3</f>
        <v>Pratiche anagrafiche</v>
      </c>
      <c r="D28" s="14" t="str">
        <f>'[1]22'!$F$2</f>
        <v>SI</v>
      </c>
      <c r="E28" s="14" t="str">
        <f>IF(D28="SI",IF('[1]22'!$B$44="Presenti campi non compilati","Errore","OK"),"-")</f>
        <v>OK</v>
      </c>
      <c r="F28" s="15" t="str">
        <f>IF(D28="SI",IF('[1]22'!$A$47&lt;&gt;"","SI","NO"),"-")</f>
        <v>SI</v>
      </c>
      <c r="G28" s="4" t="str">
        <f t="shared" si="6"/>
        <v>22 - Pratiche anagrafiche</v>
      </c>
      <c r="H28" s="16">
        <f>IF(AND(D28="SI",E28="OK"),'[1]22'!$B$24,"Processo non sottoposto a mappatura e valutazione del rischio")</f>
        <v>2.1666666666666665</v>
      </c>
      <c r="I28" s="16">
        <f>IF(AND(D28="SI",E28="OK"),'[1]22'!$B$40,"")</f>
        <v>1</v>
      </c>
      <c r="J28" s="16">
        <f>IF(AND(D28="SI",E28="OK"),'[1]22'!$B$44,"")</f>
        <v>2.1666666666666665</v>
      </c>
      <c r="L28" s="4">
        <v>22</v>
      </c>
      <c r="M28" s="6" t="str">
        <f t="shared" si="7"/>
        <v>22</v>
      </c>
      <c r="O28" s="5">
        <f t="shared" si="0"/>
        <v>0</v>
      </c>
      <c r="P28" s="5" t="str">
        <f t="shared" si="1"/>
        <v>22 - Pratiche anagrafiche</v>
      </c>
      <c r="Q28" s="5">
        <f t="shared" si="2"/>
        <v>0</v>
      </c>
      <c r="R28" s="5">
        <f t="shared" si="3"/>
        <v>0</v>
      </c>
      <c r="S28" s="5">
        <f t="shared" si="4"/>
        <v>0</v>
      </c>
      <c r="T28" s="4">
        <v>22</v>
      </c>
      <c r="U28" t="str">
        <f>IF(AND(D28="SI",E28="OK",'[1]22'!$A$47&lt;&gt;""),M28&amp;" - "&amp;C28,"")</f>
        <v>22 - Pratiche anagrafiche</v>
      </c>
      <c r="V28" s="4" t="str">
        <f>IF(AND(U28&lt;&gt;"",'[1]22'!$A$47&lt;&gt;""),'[1]22'!$A$47,"")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29" spans="2:22" s="4" customFormat="1" ht="20.100000000000001" customHeight="1" thickBot="1">
      <c r="B29" s="12">
        <f t="shared" si="5"/>
        <v>23</v>
      </c>
      <c r="C29" s="13" t="str">
        <f>'[1]23'!A3</f>
        <v>Documenti di identità</v>
      </c>
      <c r="D29" s="14" t="str">
        <f>'[1]23'!$F$2</f>
        <v>SI</v>
      </c>
      <c r="E29" s="14" t="str">
        <f>IF(D29="SI",IF('[1]23'!$B$44="Presenti campi non compilati","Errore","OK"),"-")</f>
        <v>OK</v>
      </c>
      <c r="F29" s="15" t="str">
        <f>IF(D29="SI",IF('[1]23'!$A$47&lt;&gt;"","SI","NO"),"-")</f>
        <v>SI</v>
      </c>
      <c r="G29" s="4" t="str">
        <f t="shared" si="6"/>
        <v>23 - Documenti di identità</v>
      </c>
      <c r="H29" s="16">
        <f>IF(AND(D29="SI",E29="OK"),'[1]23'!$B$24,"Processo non sottoposto a mappatura e valutazione del rischio")</f>
        <v>2</v>
      </c>
      <c r="I29" s="16">
        <f>IF(AND(D29="SI",E29="OK"),'[1]23'!$B$40,"")</f>
        <v>1</v>
      </c>
      <c r="J29" s="16">
        <f>IF(AND(D29="SI",E29="OK"),'[1]23'!$B$44,"")</f>
        <v>2</v>
      </c>
      <c r="L29" s="4">
        <v>23</v>
      </c>
      <c r="M29" s="6" t="str">
        <f t="shared" si="7"/>
        <v>23</v>
      </c>
      <c r="O29" s="5">
        <f t="shared" si="0"/>
        <v>0</v>
      </c>
      <c r="P29" s="5" t="str">
        <f t="shared" si="1"/>
        <v>23 - Documenti di identità</v>
      </c>
      <c r="Q29" s="5">
        <f t="shared" si="2"/>
        <v>0</v>
      </c>
      <c r="R29" s="5">
        <f t="shared" si="3"/>
        <v>0</v>
      </c>
      <c r="S29" s="5">
        <f t="shared" si="4"/>
        <v>0</v>
      </c>
      <c r="T29" s="4">
        <v>23</v>
      </c>
      <c r="U29" t="str">
        <f>IF(AND(D29="SI",E29="OK",'[1]23'!$A$47&lt;&gt;""),M29&amp;" - "&amp;C29,"")</f>
        <v>23 - Documenti di identità</v>
      </c>
      <c r="V29" s="4" t="str">
        <f>IF(AND(U29&lt;&gt;"",'[1]23'!$A$47&lt;&gt;""),'[1]23'!$A$47,"")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0" spans="2:22" s="4" customFormat="1" ht="20.100000000000001" customHeight="1" thickBot="1">
      <c r="B30" s="12">
        <f t="shared" si="5"/>
        <v>24</v>
      </c>
      <c r="C30" s="13" t="str">
        <f>'[1]24'!A3</f>
        <v>Servizi per minori e famiglie</v>
      </c>
      <c r="D30" s="14" t="str">
        <f>'[1]24'!$F$2</f>
        <v>SI</v>
      </c>
      <c r="E30" s="14" t="str">
        <f>IF(D30="SI",IF('[1]24'!$B$44="Presenti campi non compilati","Errore","OK"),"-")</f>
        <v>OK</v>
      </c>
      <c r="F30" s="15" t="str">
        <f>IF(D30="SI",IF('[1]24'!$A$47&lt;&gt;"","SI","NO"),"-")</f>
        <v>SI</v>
      </c>
      <c r="G30" s="4" t="str">
        <f t="shared" si="6"/>
        <v>24 - Servizi per minori e famiglie</v>
      </c>
      <c r="H30" s="16">
        <f>IF(AND(D30="SI",E30="OK"),'[1]24'!$B$24,"Processo non sottoposto a mappatura e valutazione del rischio")</f>
        <v>3.5</v>
      </c>
      <c r="I30" s="16">
        <f>IF(AND(D30="SI",E30="OK"),'[1]24'!$B$40,"")</f>
        <v>1.25</v>
      </c>
      <c r="J30" s="16">
        <f>IF(AND(D30="SI",E30="OK"),'[1]24'!$B$44,"")</f>
        <v>4.375</v>
      </c>
      <c r="L30" s="4">
        <v>24</v>
      </c>
      <c r="M30" s="6" t="str">
        <f t="shared" si="7"/>
        <v>24</v>
      </c>
      <c r="O30" s="5">
        <f t="shared" si="0"/>
        <v>0</v>
      </c>
      <c r="P30" s="5">
        <f t="shared" si="1"/>
        <v>0</v>
      </c>
      <c r="Q30" s="5" t="str">
        <f t="shared" si="2"/>
        <v>24 - Servizi per minori e famiglie</v>
      </c>
      <c r="R30" s="5">
        <f t="shared" si="3"/>
        <v>0</v>
      </c>
      <c r="S30" s="5">
        <f t="shared" si="4"/>
        <v>0</v>
      </c>
      <c r="T30" s="4">
        <v>24</v>
      </c>
      <c r="U30" t="str">
        <f>IF(AND(D30="SI",E30="OK",'[1]24'!$A$47&lt;&gt;""),M30&amp;" - "&amp;C30,"")</f>
        <v>24 - Servizi per minori e famiglie</v>
      </c>
      <c r="V30" s="4" t="str">
        <f>IF(AND(U30&lt;&gt;"",'[1]24'!$A$47&lt;&gt;""),'[1]24'!$A$47,"")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1" spans="2:22" s="4" customFormat="1" ht="20.100000000000001" customHeight="1" thickBot="1">
      <c r="B31" s="12">
        <f t="shared" si="5"/>
        <v>25</v>
      </c>
      <c r="C31" s="13" t="str">
        <f>'[1]25'!A3</f>
        <v>Servizi assistenziali e socio-sanitari per anziani</v>
      </c>
      <c r="D31" s="14" t="str">
        <f>'[1]25'!$F$2</f>
        <v>SI</v>
      </c>
      <c r="E31" s="14" t="str">
        <f>IF(D31="SI",IF('[1]25'!$B$44="Presenti campi non compilati","Errore","OK"),"-")</f>
        <v>OK</v>
      </c>
      <c r="F31" s="15" t="str">
        <f>IF(D31="SI",IF('[1]25'!$A$47&lt;&gt;"","SI","NO"),"-")</f>
        <v>SI</v>
      </c>
      <c r="G31" s="4" t="str">
        <f t="shared" si="6"/>
        <v>25 - Servizi assistenziali e socio-sanitari per anziani</v>
      </c>
      <c r="H31" s="16">
        <f>IF(AND(D31="SI",E31="OK"),'[1]25'!$B$24,"Processo non sottoposto a mappatura e valutazione del rischio")</f>
        <v>3.5</v>
      </c>
      <c r="I31" s="16">
        <f>IF(AND(D31="SI",E31="OK"),'[1]25'!$B$40,"")</f>
        <v>1.25</v>
      </c>
      <c r="J31" s="16">
        <f>IF(AND(D31="SI",E31="OK"),'[1]25'!$B$44,"")</f>
        <v>4.375</v>
      </c>
      <c r="L31" s="4">
        <v>25</v>
      </c>
      <c r="M31" s="6" t="str">
        <f t="shared" si="7"/>
        <v>25</v>
      </c>
      <c r="O31" s="5">
        <f t="shared" si="0"/>
        <v>0</v>
      </c>
      <c r="P31" s="5">
        <f t="shared" si="1"/>
        <v>0</v>
      </c>
      <c r="Q31" s="5" t="str">
        <f t="shared" si="2"/>
        <v>25 - Servizi assistenziali e socio-sanitari per anziani</v>
      </c>
      <c r="R31" s="5">
        <f t="shared" si="3"/>
        <v>0</v>
      </c>
      <c r="S31" s="5">
        <f t="shared" si="4"/>
        <v>0</v>
      </c>
      <c r="T31" s="4">
        <v>25</v>
      </c>
      <c r="U31" t="str">
        <f>IF(AND(D31="SI",E31="OK",'[1]25'!$A$47&lt;&gt;""),M31&amp;" - "&amp;C31,"")</f>
        <v>25 - Servizi assistenziali e socio-sanitari per anziani</v>
      </c>
      <c r="V31" s="4" t="str">
        <f>IF(AND(U31&lt;&gt;"",'[1]25'!$A$47&lt;&gt;""),'[1]25'!$A$47,"")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2" spans="2:22" s="4" customFormat="1" ht="20.100000000000001" customHeight="1" thickBot="1">
      <c r="B32" s="12">
        <f t="shared" si="5"/>
        <v>26</v>
      </c>
      <c r="C32" s="13" t="str">
        <f>'[1]26'!A3</f>
        <v>Servizi per disabili</v>
      </c>
      <c r="D32" s="14" t="str">
        <f>'[1]26'!$F$2</f>
        <v>SI</v>
      </c>
      <c r="E32" s="14" t="str">
        <f>IF(D32="SI",IF('[1]26'!$B$44="Presenti campi non compilati","Errore","OK"),"-")</f>
        <v>OK</v>
      </c>
      <c r="F32" s="15" t="str">
        <f>IF(D32="SI",IF('[1]26'!$A$47&lt;&gt;"","SI","NO"),"-")</f>
        <v>SI</v>
      </c>
      <c r="G32" s="4" t="str">
        <f t="shared" si="6"/>
        <v>26 - Servizi per disabili</v>
      </c>
      <c r="H32" s="16">
        <f>IF(AND(D32="SI",E32="OK"),'[1]26'!$B$24,"Processo non sottoposto a mappatura e valutazione del rischio")</f>
        <v>3.5</v>
      </c>
      <c r="I32" s="16">
        <f>IF(AND(D32="SI",E32="OK"),'[1]26'!$B$40,"")</f>
        <v>1.25</v>
      </c>
      <c r="J32" s="16">
        <f>IF(AND(D32="SI",E32="OK"),'[1]26'!$B$44,"")</f>
        <v>4.375</v>
      </c>
      <c r="L32" s="4">
        <v>26</v>
      </c>
      <c r="M32" s="6" t="str">
        <f t="shared" si="7"/>
        <v>26</v>
      </c>
      <c r="O32" s="5">
        <f t="shared" si="0"/>
        <v>0</v>
      </c>
      <c r="P32" s="5">
        <f t="shared" si="1"/>
        <v>0</v>
      </c>
      <c r="Q32" s="5" t="str">
        <f t="shared" si="2"/>
        <v>26 - Servizi per disabili</v>
      </c>
      <c r="R32" s="5">
        <f t="shared" si="3"/>
        <v>0</v>
      </c>
      <c r="S32" s="5">
        <f t="shared" si="4"/>
        <v>0</v>
      </c>
      <c r="T32" s="4">
        <v>26</v>
      </c>
      <c r="U32" t="str">
        <f>IF(AND(D32="SI",E32="OK",'[1]26'!$A$47&lt;&gt;""),M32&amp;" - "&amp;C32,"")</f>
        <v>26 - Servizi per disabili</v>
      </c>
      <c r="V32" s="4" t="str">
        <f>IF(AND(U32&lt;&gt;"",'[1]26'!$A$47&lt;&gt;""),'[1]26'!$A$47,"")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3" spans="2:22" s="4" customFormat="1" ht="20.100000000000001" customHeight="1" thickBot="1">
      <c r="B33" s="12">
        <f t="shared" si="5"/>
        <v>27</v>
      </c>
      <c r="C33" s="13" t="str">
        <f>'[1]27'!A3</f>
        <v>Servizi per adulti in difficoltà</v>
      </c>
      <c r="D33" s="14" t="str">
        <f>'[1]27'!$F$2</f>
        <v>SI</v>
      </c>
      <c r="E33" s="14" t="str">
        <f>IF(D33="SI",IF('[1]27'!$B$44="Presenti campi non compilati","Errore","OK"),"-")</f>
        <v>OK</v>
      </c>
      <c r="F33" s="15" t="str">
        <f>IF(D33="SI",IF('[1]27'!$A$47&lt;&gt;"","SI","NO"),"-")</f>
        <v>SI</v>
      </c>
      <c r="G33" s="4" t="str">
        <f t="shared" si="6"/>
        <v>27 - Servizi per adulti in difficoltà</v>
      </c>
      <c r="H33" s="16">
        <f>IF(AND(D33="SI",E33="OK"),'[1]27'!$B$24,"Processo non sottoposto a mappatura e valutazione del rischio")</f>
        <v>3.5</v>
      </c>
      <c r="I33" s="16">
        <f>IF(AND(D33="SI",E33="OK"),'[1]27'!$B$40,"")</f>
        <v>1.25</v>
      </c>
      <c r="J33" s="16">
        <f>IF(AND(D33="SI",E33="OK"),'[1]27'!$B$44,"")</f>
        <v>4.375</v>
      </c>
      <c r="L33" s="4">
        <v>27</v>
      </c>
      <c r="M33" s="6" t="str">
        <f t="shared" si="7"/>
        <v>27</v>
      </c>
      <c r="O33" s="5">
        <f t="shared" si="0"/>
        <v>0</v>
      </c>
      <c r="P33" s="5">
        <f t="shared" si="1"/>
        <v>0</v>
      </c>
      <c r="Q33" s="5" t="str">
        <f t="shared" si="2"/>
        <v>27 - Servizi per adulti in difficoltà</v>
      </c>
      <c r="R33" s="5">
        <f t="shared" si="3"/>
        <v>0</v>
      </c>
      <c r="S33" s="5">
        <f t="shared" si="4"/>
        <v>0</v>
      </c>
      <c r="T33" s="4">
        <v>27</v>
      </c>
      <c r="U33" t="str">
        <f>IF(AND(D33="SI",E33="OK",'[1]27'!$A$47&lt;&gt;""),M33&amp;" - "&amp;C33,"")</f>
        <v>27 - Servizi per adulti in difficoltà</v>
      </c>
      <c r="V33" s="4" t="str">
        <f>IF(AND(U33&lt;&gt;"",'[1]27'!$A$47&lt;&gt;""),'[1]27'!$A$47,"")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4" spans="2:22" s="4" customFormat="1" ht="20.100000000000001" customHeight="1" thickBot="1">
      <c r="B34" s="12">
        <f t="shared" si="5"/>
        <v>28</v>
      </c>
      <c r="C34" s="13" t="str">
        <f>'[1]28'!A3</f>
        <v>Servizi di integrazione dei cittadini stranieri</v>
      </c>
      <c r="D34" s="14" t="str">
        <f>'[1]28'!$F$2</f>
        <v>SI</v>
      </c>
      <c r="E34" s="14" t="str">
        <f>IF(D34="SI",IF('[1]28'!$B$44="Presenti campi non compilati","Errore","OK"),"-")</f>
        <v>OK</v>
      </c>
      <c r="F34" s="15" t="str">
        <f>IF(D34="SI",IF('[1]28'!$A$47&lt;&gt;"","SI","NO"),"-")</f>
        <v>SI</v>
      </c>
      <c r="G34" s="4" t="str">
        <f t="shared" si="6"/>
        <v>28 - Servizi di integrazione dei cittadini stranieri</v>
      </c>
      <c r="H34" s="16">
        <f>IF(AND(D34="SI",E34="OK"),'[1]28'!$B$24,"Processo non sottoposto a mappatura e valutazione del rischio")</f>
        <v>3.5</v>
      </c>
      <c r="I34" s="16">
        <f>IF(AND(D34="SI",E34="OK"),'[1]28'!$B$40,"")</f>
        <v>1.25</v>
      </c>
      <c r="J34" s="16">
        <f>IF(AND(D34="SI",E34="OK"),'[1]28'!$B$44,"")</f>
        <v>4.375</v>
      </c>
      <c r="L34" s="4">
        <v>28</v>
      </c>
      <c r="M34" s="6" t="str">
        <f t="shared" si="7"/>
        <v>28</v>
      </c>
      <c r="O34" s="5">
        <f t="shared" si="0"/>
        <v>0</v>
      </c>
      <c r="P34" s="5">
        <f t="shared" si="1"/>
        <v>0</v>
      </c>
      <c r="Q34" s="5" t="str">
        <f t="shared" si="2"/>
        <v>28 - Servizi di integrazione dei cittadini stranieri</v>
      </c>
      <c r="R34" s="5">
        <f t="shared" si="3"/>
        <v>0</v>
      </c>
      <c r="S34" s="5">
        <f t="shared" si="4"/>
        <v>0</v>
      </c>
      <c r="T34" s="4">
        <v>28</v>
      </c>
      <c r="U34" t="str">
        <f>IF(AND(D34="SI",E34="OK",'[1]28'!$A$47&lt;&gt;""),M34&amp;" - "&amp;C34,"")</f>
        <v>28 - Servizi di integrazione dei cittadini stranieri</v>
      </c>
      <c r="V34" s="4" t="str">
        <f>IF(AND(U34&lt;&gt;"",'[1]28'!$A$47&lt;&gt;""),'[1]28'!$A$47,"")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v>
      </c>
    </row>
    <row r="35" spans="2:22" s="4" customFormat="1" ht="20.100000000000001" customHeight="1" thickBot="1">
      <c r="B35" s="12">
        <f t="shared" si="5"/>
        <v>29</v>
      </c>
      <c r="C35" s="13" t="str">
        <f>'[1]29'!A3</f>
        <v>Raccolta e smaltimento rifiuti</v>
      </c>
      <c r="D35" s="14" t="str">
        <f>'[1]29'!$F$2</f>
        <v>SI</v>
      </c>
      <c r="E35" s="14" t="str">
        <f>IF(D35="SI",IF('[1]29'!$B$44="Presenti campi non compilati","Errore","OK"),"-")</f>
        <v>OK</v>
      </c>
      <c r="F35" s="15" t="str">
        <f>IF(D35="SI",IF('[1]29'!$A$47&lt;&gt;"","SI","NO"),"-")</f>
        <v>SI</v>
      </c>
      <c r="G35" s="4" t="str">
        <f t="shared" si="6"/>
        <v>29 - Raccolta e smaltimento rifiuti</v>
      </c>
      <c r="H35" s="16">
        <f>IF(AND(D35="SI",E35="OK"),'[1]29'!$B$24,"Processo non sottoposto a mappatura e valutazione del rischio")</f>
        <v>3.6666666666666665</v>
      </c>
      <c r="I35" s="16">
        <f>IF(AND(D35="SI",E35="OK"),'[1]29'!$B$40,"")</f>
        <v>1.25</v>
      </c>
      <c r="J35" s="16">
        <f>IF(AND(D35="SI",E35="OK"),'[1]29'!$B$44,"")</f>
        <v>4.583333333333333</v>
      </c>
      <c r="L35" s="4">
        <v>29</v>
      </c>
      <c r="M35" s="6" t="str">
        <f t="shared" si="7"/>
        <v>29</v>
      </c>
      <c r="O35" s="5">
        <f t="shared" si="0"/>
        <v>0</v>
      </c>
      <c r="P35" s="5">
        <f t="shared" si="1"/>
        <v>0</v>
      </c>
      <c r="Q35" s="5" t="str">
        <f t="shared" si="2"/>
        <v>29 - Raccolta e smaltimento rifiuti</v>
      </c>
      <c r="R35" s="5">
        <f t="shared" si="3"/>
        <v>0</v>
      </c>
      <c r="S35" s="5">
        <f t="shared" si="4"/>
        <v>0</v>
      </c>
      <c r="T35" s="4">
        <v>29</v>
      </c>
      <c r="U35" t="str">
        <f>IF(AND(D35="SI",E35="OK",'[1]29'!$A$47&lt;&gt;""),M35&amp;" - "&amp;C35,"")</f>
        <v>29 - Raccolta e smaltimento rifiuti</v>
      </c>
      <c r="V35" s="4" t="str">
        <f>IF(AND(U35&lt;&gt;"",'[1]29'!$A$47&lt;&gt;""),'[1]29'!$A$47,"")</f>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v>
      </c>
    </row>
    <row r="36" spans="2:22" s="4" customFormat="1" ht="20.100000000000001" customHeight="1" thickBot="1">
      <c r="B36" s="12">
        <f t="shared" si="5"/>
        <v>30</v>
      </c>
      <c r="C36" s="13" t="str">
        <f>'[1]30'!A3</f>
        <v>Gestione del protocollo</v>
      </c>
      <c r="D36" s="14" t="str">
        <f>'[1]30'!$F$2</f>
        <v>SI</v>
      </c>
      <c r="E36" s="14" t="str">
        <f>IF(D36="SI",IF('[1]30'!$B$44="Presenti campi non compilati","Errore","OK"),"-")</f>
        <v>OK</v>
      </c>
      <c r="F36" s="15" t="str">
        <f>IF(D36="SI",IF('[1]30'!$A$47&lt;&gt;"","SI","NO"),"-")</f>
        <v>SI</v>
      </c>
      <c r="G36" s="4" t="str">
        <f t="shared" si="6"/>
        <v>30 - Gestione del protocollo</v>
      </c>
      <c r="H36" s="16">
        <f>IF(AND(D36="SI",E36="OK"),'[1]30'!$B$24,"Processo non sottoposto a mappatura e valutazione del rischio")</f>
        <v>1.1666666666666667</v>
      </c>
      <c r="I36" s="16">
        <f>IF(AND(D36="SI",E36="OK"),'[1]30'!$B$40,"")</f>
        <v>0.75</v>
      </c>
      <c r="J36" s="16">
        <f>IF(AND(D36="SI",E36="OK"),'[1]30'!$B$44,"")</f>
        <v>0.875</v>
      </c>
      <c r="L36" s="4">
        <v>30</v>
      </c>
      <c r="M36" s="6" t="str">
        <f t="shared" si="7"/>
        <v>30</v>
      </c>
      <c r="O36" s="5" t="str">
        <f t="shared" si="0"/>
        <v>30 - Gestione del protocollo</v>
      </c>
      <c r="P36" s="5">
        <f t="shared" si="1"/>
        <v>0</v>
      </c>
      <c r="Q36" s="5">
        <f t="shared" si="2"/>
        <v>0</v>
      </c>
      <c r="R36" s="5">
        <f t="shared" si="3"/>
        <v>0</v>
      </c>
      <c r="S36" s="5">
        <f t="shared" si="4"/>
        <v>0</v>
      </c>
      <c r="T36" s="4">
        <v>30</v>
      </c>
      <c r="U36" t="str">
        <f>IF(AND(D36="SI",E36="OK",'[1]30'!$A$47&lt;&gt;""),M36&amp;" - "&amp;C36,"")</f>
        <v>30 - Gestione del protocollo</v>
      </c>
      <c r="V36" s="4" t="str">
        <f>IF(AND(U36&lt;&gt;"",'[1]30'!$A$47&lt;&gt;""),'[1]30'!$A$47,"")</f>
        <v>Non si registrano pericoli corruttivi anche perché questo ente si è dotato del protocollo elettronico con profilatura dei flussi.</v>
      </c>
    </row>
    <row r="37" spans="2:22" s="4" customFormat="1" ht="20.100000000000001" customHeight="1" thickBot="1">
      <c r="B37" s="12">
        <f t="shared" si="5"/>
        <v>31</v>
      </c>
      <c r="C37" s="13" t="str">
        <f>'[1]31'!A3</f>
        <v>Gestione dell'archivio</v>
      </c>
      <c r="D37" s="14" t="str">
        <f>'[1]31'!$F$2</f>
        <v>SI</v>
      </c>
      <c r="E37" s="14" t="str">
        <f>IF(D37="SI",IF('[1]31'!$B$44="Presenti campi non compilati","Errore","OK"),"-")</f>
        <v>OK</v>
      </c>
      <c r="F37" s="15" t="str">
        <f>IF(D37="SI",IF('[1]31'!$A$47&lt;&gt;"","SI","NO"),"-")</f>
        <v>SI</v>
      </c>
      <c r="G37" s="4" t="str">
        <f t="shared" si="6"/>
        <v>31 - Gestione dell'archivio</v>
      </c>
      <c r="H37" s="16">
        <f>IF(AND(D37="SI",E37="OK"),'[1]31'!$B$24,"Processo non sottoposto a mappatura e valutazione del rischio")</f>
        <v>1.1666666666666667</v>
      </c>
      <c r="I37" s="16">
        <f>IF(AND(D37="SI",E37="OK"),'[1]31'!$B$40,"")</f>
        <v>0.75</v>
      </c>
      <c r="J37" s="16">
        <f>IF(AND(D37="SI",E37="OK"),'[1]31'!$B$44,"")</f>
        <v>0.875</v>
      </c>
      <c r="L37" s="4">
        <v>31</v>
      </c>
      <c r="M37" s="6" t="str">
        <f t="shared" si="7"/>
        <v>31</v>
      </c>
      <c r="O37" s="5" t="str">
        <f t="shared" si="0"/>
        <v>31 - Gestione dell'archivio</v>
      </c>
      <c r="P37" s="5">
        <f t="shared" si="1"/>
        <v>0</v>
      </c>
      <c r="Q37" s="5">
        <f t="shared" si="2"/>
        <v>0</v>
      </c>
      <c r="R37" s="5">
        <f t="shared" si="3"/>
        <v>0</v>
      </c>
      <c r="S37" s="5">
        <f t="shared" si="4"/>
        <v>0</v>
      </c>
      <c r="T37" s="4">
        <v>31</v>
      </c>
      <c r="U37" t="str">
        <f>IF(AND(D37="SI",E37="OK",'[1]31'!$A$47&lt;&gt;""),M37&amp;" - "&amp;C37,"")</f>
        <v>31 - Gestione dell'archivio</v>
      </c>
      <c r="V37" s="4" t="str">
        <f>IF(AND(U37&lt;&gt;"",'[1]31'!$A$47&lt;&gt;""),'[1]31'!$A$47,"")</f>
        <v>Non si registrano pericoli corruttivi anche perché questo ente si è dotato di un manuale di gestione documentale che, unitamente al protocollo elettronico, determina una profilatura dei flussi documentali.</v>
      </c>
    </row>
    <row r="38" spans="2:22" s="4" customFormat="1" ht="20.100000000000001" customHeight="1" thickBot="1">
      <c r="B38" s="12">
        <f t="shared" si="5"/>
        <v>32</v>
      </c>
      <c r="C38" s="13" t="str">
        <f>'[1]32'!A3</f>
        <v>Gestione delle sepolture e dei loculi</v>
      </c>
      <c r="D38" s="14" t="str">
        <f>'[1]32'!$F$2</f>
        <v>SI</v>
      </c>
      <c r="E38" s="14" t="str">
        <f>IF(D38="SI",IF('[1]32'!$B$44="Presenti campi non compilati","Errore","OK"),"-")</f>
        <v>OK</v>
      </c>
      <c r="F38" s="15" t="str">
        <f>IF(D38="SI",IF('[1]32'!$A$47&lt;&gt;"","SI","NO"),"-")</f>
        <v>SI</v>
      </c>
      <c r="G38" s="4" t="str">
        <f t="shared" si="6"/>
        <v>32 - Gestione delle sepolture e dei loculi</v>
      </c>
      <c r="H38" s="16">
        <f>IF(AND(D38="SI",E38="OK"),'[1]32'!$B$24,"Processo non sottoposto a mappatura e valutazione del rischio")</f>
        <v>2.1666666666666665</v>
      </c>
      <c r="I38" s="16">
        <f>IF(AND(D38="SI",E38="OK"),'[1]32'!$B$40,"")</f>
        <v>1</v>
      </c>
      <c r="J38" s="16">
        <f>IF(AND(D38="SI",E38="OK"),'[1]32'!$B$44,"")</f>
        <v>2.1666666666666665</v>
      </c>
      <c r="L38" s="4">
        <v>32</v>
      </c>
      <c r="M38" s="6" t="str">
        <f t="shared" si="7"/>
        <v>32</v>
      </c>
      <c r="O38" s="5">
        <f t="shared" si="0"/>
        <v>0</v>
      </c>
      <c r="P38" s="5" t="str">
        <f t="shared" si="1"/>
        <v>32 - Gestione delle sepolture e dei loculi</v>
      </c>
      <c r="Q38" s="5">
        <f t="shared" si="2"/>
        <v>0</v>
      </c>
      <c r="R38" s="5">
        <f t="shared" si="3"/>
        <v>0</v>
      </c>
      <c r="S38" s="5">
        <f t="shared" si="4"/>
        <v>0</v>
      </c>
      <c r="T38" s="4">
        <v>32</v>
      </c>
      <c r="U38" t="str">
        <f>IF(AND(D38="SI",E38="OK",'[1]32'!$A$47&lt;&gt;""),M38&amp;" - "&amp;C38,"")</f>
        <v>32 - Gestione delle sepolture e dei loculi</v>
      </c>
      <c r="V38" s="4" t="str">
        <f>IF(AND(U38&lt;&gt;"",'[1]32'!$A$47&lt;&gt;""),'[1]32'!$A$47,"")</f>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v>
      </c>
    </row>
    <row r="39" spans="2:22" s="4" customFormat="1" ht="20.100000000000001" customHeight="1" thickBot="1">
      <c r="B39" s="12">
        <f t="shared" si="5"/>
        <v>34</v>
      </c>
      <c r="C39" s="13" t="str">
        <f>'[1]34'!A3</f>
        <v>Organizzazione eventi</v>
      </c>
      <c r="D39" s="14" t="str">
        <f>'[1]34'!$F$2</f>
        <v>SI</v>
      </c>
      <c r="E39" s="14" t="str">
        <f>IF(D39="SI",IF('[1]34'!$B$44="Presenti campi non compilati","Errore","OK"),"-")</f>
        <v>OK</v>
      </c>
      <c r="F39" s="15" t="str">
        <f>IF(D39="SI",IF('[1]34'!$A$47&lt;&gt;"","SI","NO"),"-")</f>
        <v>SI</v>
      </c>
      <c r="G39" s="4" t="str">
        <f t="shared" si="6"/>
        <v>34 - Organizzazione eventi</v>
      </c>
      <c r="H39" s="16">
        <f>IF(AND(D39="SI",E39="OK"),'[1]34'!$B$24,"Processo non sottoposto a mappatura e valutazione del rischio")</f>
        <v>3</v>
      </c>
      <c r="I39" s="16">
        <f>IF(AND(D39="SI",E39="OK"),'[1]34'!$B$40,"")</f>
        <v>1.25</v>
      </c>
      <c r="J39" s="16">
        <f>IF(AND(D39="SI",E39="OK"),'[1]34'!$B$44,"")</f>
        <v>3.75</v>
      </c>
      <c r="L39" s="4">
        <v>34</v>
      </c>
      <c r="M39" s="6" t="str">
        <f t="shared" si="7"/>
        <v>34</v>
      </c>
      <c r="O39" s="5">
        <f t="shared" si="0"/>
        <v>0</v>
      </c>
      <c r="P39" s="5" t="str">
        <f t="shared" si="1"/>
        <v>34 - Organizzazione eventi</v>
      </c>
      <c r="Q39" s="5">
        <f t="shared" si="2"/>
        <v>0</v>
      </c>
      <c r="R39" s="5">
        <f t="shared" si="3"/>
        <v>0</v>
      </c>
      <c r="S39" s="5">
        <f t="shared" si="4"/>
        <v>0</v>
      </c>
      <c r="T39" s="4">
        <v>34</v>
      </c>
      <c r="U39" t="str">
        <f>IF(AND(D39="SI",E39="OK",'[1]34'!$A$47&lt;&gt;""),M39&amp;" - "&amp;C39,"")</f>
        <v>34 - Organizzazione eventi</v>
      </c>
      <c r="V39" s="4" t="str">
        <f>IF(AND(U39&lt;&gt;"",'[1]34'!$A$47&lt;&gt;""),'[1]34'!$A$47,"")</f>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v>
      </c>
    </row>
    <row r="40" spans="2:22" s="4" customFormat="1" ht="20.100000000000001" customHeight="1" thickBot="1">
      <c r="B40" s="12">
        <f t="shared" si="5"/>
        <v>35</v>
      </c>
      <c r="C40" s="13" t="str">
        <f>'[1]35'!A3</f>
        <v>Rilascio di patrocini</v>
      </c>
      <c r="D40" s="14" t="str">
        <f>'[1]35'!$F$2</f>
        <v>SI</v>
      </c>
      <c r="E40" s="14" t="str">
        <f>IF(D40="SI",IF('[1]35'!$B$44="Presenti campi non compilati","Errore","OK"),"-")</f>
        <v>OK</v>
      </c>
      <c r="F40" s="15" t="str">
        <f>IF(D40="SI",IF('[1]35'!$A$47&lt;&gt;"","SI","NO"),"-")</f>
        <v>SI</v>
      </c>
      <c r="G40" s="4" t="str">
        <f t="shared" si="6"/>
        <v>35 - Rilascio di patrocini</v>
      </c>
      <c r="H40" s="16">
        <f>IF(AND(D40="SI",E40="OK"),'[1]35'!$B$24,"Processo non sottoposto a mappatura e valutazione del rischio")</f>
        <v>2.6666666666666665</v>
      </c>
      <c r="I40" s="16">
        <f>IF(AND(D40="SI",E40="OK"),'[1]35'!$B$40,"")</f>
        <v>1.25</v>
      </c>
      <c r="J40" s="16">
        <f>IF(AND(D40="SI",E40="OK"),'[1]35'!$B$44,"")</f>
        <v>3.333333333333333</v>
      </c>
      <c r="L40" s="4">
        <v>35</v>
      </c>
      <c r="M40" s="6" t="str">
        <f t="shared" si="7"/>
        <v>35</v>
      </c>
      <c r="O40" s="5">
        <f t="shared" si="0"/>
        <v>0</v>
      </c>
      <c r="P40" s="5" t="str">
        <f t="shared" si="1"/>
        <v>35 - Rilascio di patrocini</v>
      </c>
      <c r="Q40" s="5">
        <f t="shared" si="2"/>
        <v>0</v>
      </c>
      <c r="R40" s="5">
        <f t="shared" si="3"/>
        <v>0</v>
      </c>
      <c r="S40" s="5">
        <f t="shared" si="4"/>
        <v>0</v>
      </c>
      <c r="T40" s="4">
        <v>35</v>
      </c>
      <c r="U40" t="str">
        <f>IF(AND(D40="SI",E40="OK",'[1]35'!$A$47&lt;&gt;""),M40&amp;" - "&amp;C40,"")</f>
        <v>35 - Rilascio di patrocini</v>
      </c>
      <c r="V40" s="4" t="str">
        <f>IF(AND(U40&lt;&gt;"",'[1]35'!$A$47&lt;&gt;""),'[1]35'!$A$47,"")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1" spans="2:22" s="4" customFormat="1" ht="20.100000000000001" customHeight="1" thickBot="1">
      <c r="B41" s="12">
        <f t="shared" si="5"/>
        <v>36</v>
      </c>
      <c r="C41" s="13" t="str">
        <f>'[1]36'!A3</f>
        <v>Gare ad evidenza pubblica di vendita di beni</v>
      </c>
      <c r="D41" s="14" t="str">
        <f>'[1]36'!$F$2</f>
        <v>SI</v>
      </c>
      <c r="E41" s="14" t="str">
        <f>IF(D41="SI",IF('[1]36'!$B$44="Presenti campi non compilati","Errore","OK"),"-")</f>
        <v>OK</v>
      </c>
      <c r="F41" s="15" t="str">
        <f>IF(D41="SI",IF('[1]36'!$A$47&lt;&gt;"","SI","NO"),"-")</f>
        <v>SI</v>
      </c>
      <c r="G41" s="4" t="str">
        <f t="shared" si="6"/>
        <v>36 - Gare ad evidenza pubblica di vendita di beni</v>
      </c>
      <c r="H41" s="16">
        <f>IF(AND(D41="SI",E41="OK"),'[1]36'!$B$24,"Processo non sottoposto a mappatura e valutazione del rischio")</f>
        <v>2.5</v>
      </c>
      <c r="I41" s="16">
        <f>IF(AND(D41="SI",E41="OK"),'[1]36'!$B$40,"")</f>
        <v>1.25</v>
      </c>
      <c r="J41" s="16">
        <f>IF(AND(D41="SI",E41="OK"),'[1]36'!$B$44,"")</f>
        <v>3.125</v>
      </c>
      <c r="L41" s="4">
        <v>36</v>
      </c>
      <c r="M41" s="6" t="str">
        <f t="shared" si="7"/>
        <v>36</v>
      </c>
      <c r="O41" s="5">
        <f t="shared" si="0"/>
        <v>0</v>
      </c>
      <c r="P41" s="5" t="str">
        <f t="shared" si="1"/>
        <v>36 - Gare ad evidenza pubblica di vendita di beni</v>
      </c>
      <c r="Q41" s="5">
        <f t="shared" si="2"/>
        <v>0</v>
      </c>
      <c r="R41" s="5">
        <f t="shared" si="3"/>
        <v>0</v>
      </c>
      <c r="S41" s="5">
        <f t="shared" si="4"/>
        <v>0</v>
      </c>
      <c r="T41" s="4">
        <v>36</v>
      </c>
      <c r="U41" t="str">
        <f>IF(AND(D41="SI",E41="OK",'[1]36'!$A$47&lt;&gt;""),M41&amp;" - "&amp;C41,"")</f>
        <v>36 - Gare ad evidenza pubblica di vendita di beni</v>
      </c>
      <c r="V41" s="4" t="str">
        <f>IF(AND(U41&lt;&gt;"",'[1]36'!$A$47&lt;&gt;""),'[1]36'!$A$47,"")</f>
        <v>Vanno previste vendite di beni mobili ed immobili solo se previste in appositi bandi con tutte le regole necessarie o con regolamenti che comunque prevedano un coinvolgimento di diversi soggetti.</v>
      </c>
    </row>
    <row r="42" spans="2:22" s="4" customFormat="1" ht="20.100000000000001" customHeight="1" thickBot="1">
      <c r="B42" s="12">
        <f t="shared" si="5"/>
        <v>37</v>
      </c>
      <c r="C42" s="13" t="str">
        <f>'[1]37'!A3</f>
        <v>Funzionamento degli organi collegiali</v>
      </c>
      <c r="D42" s="14" t="str">
        <f>'[1]37'!$F$2</f>
        <v>SI</v>
      </c>
      <c r="E42" s="14" t="str">
        <f>IF(D42="SI",IF('[1]37'!$B$44="Presenti campi non compilati","Errore","OK"),"-")</f>
        <v>OK</v>
      </c>
      <c r="F42" s="15" t="str">
        <f>IF(D42="SI",IF('[1]37'!$A$47&lt;&gt;"","SI","NO"),"-")</f>
        <v>SI</v>
      </c>
      <c r="G42" s="4" t="str">
        <f t="shared" si="6"/>
        <v>37 - Funzionamento degli organi collegiali</v>
      </c>
      <c r="H42" s="16">
        <f>IF(AND(D42="SI",E42="OK"),'[1]37'!$B$24,"Processo non sottoposto a mappatura e valutazione del rischio")</f>
        <v>1.3333333333333333</v>
      </c>
      <c r="I42" s="16">
        <f>IF(AND(D42="SI",E42="OK"),'[1]37'!$B$40,"")</f>
        <v>1.75</v>
      </c>
      <c r="J42" s="16">
        <f>IF(AND(D42="SI",E42="OK"),'[1]37'!$B$44,"")</f>
        <v>2.333333333333333</v>
      </c>
      <c r="L42" s="4">
        <v>37</v>
      </c>
      <c r="M42" s="6" t="str">
        <f t="shared" si="7"/>
        <v>37</v>
      </c>
      <c r="O42" s="5">
        <f t="shared" si="0"/>
        <v>0</v>
      </c>
      <c r="P42" s="5" t="str">
        <f t="shared" si="1"/>
        <v>37 - Funzionamento degli organi collegiali</v>
      </c>
      <c r="Q42" s="5">
        <f t="shared" si="2"/>
        <v>0</v>
      </c>
      <c r="R42" s="5">
        <f t="shared" si="3"/>
        <v>0</v>
      </c>
      <c r="S42" s="5">
        <f t="shared" si="4"/>
        <v>0</v>
      </c>
      <c r="T42" s="4">
        <v>37</v>
      </c>
      <c r="U42" t="str">
        <f>IF(AND(D42="SI",E42="OK",'[1]37'!$A$47&lt;&gt;""),M42&amp;" - "&amp;C42,"")</f>
        <v>37 - Funzionamento degli organi collegiali</v>
      </c>
      <c r="V42" s="4" t="str">
        <f>IF(AND(U42&lt;&gt;"",'[1]37'!$A$47&lt;&gt;""),'[1]37'!$A$47,"")</f>
        <v>Non si ritiene necessario adottare misure particolari</v>
      </c>
    </row>
    <row r="43" spans="2:22" s="4" customFormat="1" ht="20.100000000000001" customHeight="1" thickBot="1">
      <c r="B43" s="12">
        <f t="shared" si="5"/>
        <v>38</v>
      </c>
      <c r="C43" s="13" t="str">
        <f>'[1]38'!A3</f>
        <v>Formazione di determinazioni, ordinanze, decreti ed altri atti amministrativi</v>
      </c>
      <c r="D43" s="14" t="str">
        <f>'[1]38'!$F$2</f>
        <v>SI</v>
      </c>
      <c r="E43" s="14" t="str">
        <f>IF(D43="SI",IF('[1]38'!$B$44="Presenti campi non compilati","Errore","OK"),"-")</f>
        <v>OK</v>
      </c>
      <c r="F43" s="15" t="str">
        <f>IF(D43="SI",IF('[1]38'!$A$47&lt;&gt;"","SI","NO"),"-")</f>
        <v>SI</v>
      </c>
      <c r="G43" s="4" t="str">
        <f t="shared" si="6"/>
        <v>38 - Formazione di determinazioni, ordinanze, decreti ed altri atti amministrativi</v>
      </c>
      <c r="H43" s="16">
        <f>IF(AND(D43="SI",E43="OK"),'[1]38'!$B$24,"Processo non sottoposto a mappatura e valutazione del rischio")</f>
        <v>1.3333333333333333</v>
      </c>
      <c r="I43" s="16">
        <f>IF(AND(D43="SI",E43="OK"),'[1]38'!$B$40,"")</f>
        <v>1.25</v>
      </c>
      <c r="J43" s="16">
        <f>IF(AND(D43="SI",E43="OK"),'[1]38'!$B$44,"")</f>
        <v>1.6666666666666665</v>
      </c>
      <c r="L43" s="4">
        <v>38</v>
      </c>
      <c r="M43" s="6" t="str">
        <f t="shared" si="7"/>
        <v>38</v>
      </c>
      <c r="O43" s="5">
        <f t="shared" si="0"/>
        <v>0</v>
      </c>
      <c r="P43" s="5" t="str">
        <f t="shared" si="1"/>
        <v>38 - Formazione di determinazioni, ordinanze, decreti ed altri atti amministrativi</v>
      </c>
      <c r="Q43" s="5">
        <f t="shared" si="2"/>
        <v>0</v>
      </c>
      <c r="R43" s="5">
        <f t="shared" si="3"/>
        <v>0</v>
      </c>
      <c r="S43" s="5">
        <f t="shared" si="4"/>
        <v>0</v>
      </c>
      <c r="T43" s="4">
        <v>38</v>
      </c>
      <c r="U43" t="str">
        <f>IF(AND(D43="SI",E43="OK",'[1]38'!$A$47&lt;&gt;""),M43&amp;" - "&amp;C43,"")</f>
        <v>38 - Formazione di determinazioni, ordinanze, decreti ed altri atti amministrativi</v>
      </c>
      <c r="V43" s="4" t="str">
        <f>IF(AND(U43&lt;&gt;"",'[1]38'!$A$47&lt;&gt;""),'[1]38'!$A$47,"")</f>
        <v>Non si ritiene necessario adottare misure particolari</v>
      </c>
    </row>
    <row r="44" spans="2:22" s="4" customFormat="1" ht="20.100000000000001" customHeight="1" thickBot="1">
      <c r="B44" s="12">
        <f t="shared" si="5"/>
        <v>39</v>
      </c>
      <c r="C44" s="13" t="str">
        <f>'[1]39'!A3</f>
        <v>Designazione dei rappresentanti dell'ente presso enti, società, fondazioni</v>
      </c>
      <c r="D44" s="14" t="str">
        <f>'[1]39'!$F$2</f>
        <v>SI</v>
      </c>
      <c r="E44" s="14" t="str">
        <f>IF(D44="SI",IF('[1]39'!$B$44="Presenti campi non compilati","Errore","OK"),"-")</f>
        <v>OK</v>
      </c>
      <c r="F44" s="15" t="str">
        <f>IF(D44="SI",IF('[1]39'!$A$47&lt;&gt;"","SI","NO"),"-")</f>
        <v>SI</v>
      </c>
      <c r="G44" s="4" t="str">
        <f t="shared" si="6"/>
        <v>39 - Designazione dei rappresentanti dell'ente presso enti, società, fondazioni</v>
      </c>
      <c r="H44" s="16">
        <f>IF(AND(D44="SI",E44="OK"),'[1]39'!$B$24,"Processo non sottoposto a mappatura e valutazione del rischio")</f>
        <v>3.3333333333333335</v>
      </c>
      <c r="I44" s="16">
        <f>IF(AND(D44="SI",E44="OK"),'[1]39'!$B$40,"")</f>
        <v>1.75</v>
      </c>
      <c r="J44" s="16">
        <f>IF(AND(D44="SI",E44="OK"),'[1]39'!$B$44,"")</f>
        <v>5.8333333333333339</v>
      </c>
      <c r="L44" s="4">
        <v>39</v>
      </c>
      <c r="M44" s="6" t="str">
        <f t="shared" si="7"/>
        <v>39</v>
      </c>
      <c r="O44" s="5">
        <f t="shared" si="0"/>
        <v>0</v>
      </c>
      <c r="P44" s="5">
        <f t="shared" si="1"/>
        <v>0</v>
      </c>
      <c r="Q44" s="5" t="str">
        <f t="shared" si="2"/>
        <v>39 - Designazione dei rappresentanti dell'ente presso enti, società, fondazioni</v>
      </c>
      <c r="R44" s="5">
        <f t="shared" si="3"/>
        <v>0</v>
      </c>
      <c r="S44" s="5">
        <f t="shared" si="4"/>
        <v>0</v>
      </c>
      <c r="T44" s="4">
        <v>39</v>
      </c>
      <c r="U44" t="str">
        <f>IF(AND(D44="SI",E44="OK",'[1]39'!$A$47&lt;&gt;""),M44&amp;" - "&amp;C44,"")</f>
        <v>39 - Designazione dei rappresentanti dell'ente presso enti, società, fondazioni</v>
      </c>
      <c r="V44" s="4" t="str">
        <f>IF(AND(U44&lt;&gt;"",'[1]39'!$A$47&lt;&gt;""),'[1]39'!$A$47,"")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45" spans="2:22" s="4" customFormat="1" ht="20.100000000000001" customHeight="1" thickBot="1">
      <c r="B45" s="12">
        <f t="shared" si="5"/>
        <v>40</v>
      </c>
      <c r="C45" s="13" t="str">
        <f>'[1]40'!A3</f>
        <v>Gestione dei procedimenti di segnalazione e reclamo</v>
      </c>
      <c r="D45" s="14" t="str">
        <f>'[1]40'!$F$2</f>
        <v>SI</v>
      </c>
      <c r="E45" s="14" t="str">
        <f>IF(D45="SI",IF('[1]40'!$B$44="Presenti campi non compilati","Errore","OK"),"-")</f>
        <v>OK</v>
      </c>
      <c r="F45" s="15" t="str">
        <f>IF(D45="SI",IF('[1]40'!$A$47&lt;&gt;"","SI","NO"),"-")</f>
        <v>SI</v>
      </c>
      <c r="G45" s="4" t="str">
        <f t="shared" si="6"/>
        <v>40 - Gestione dei procedimenti di segnalazione e reclamo</v>
      </c>
      <c r="H45" s="16">
        <f>IF(AND(D45="SI",E45="OK"),'[1]40'!$B$24,"Processo non sottoposto a mappatura e valutazione del rischio")</f>
        <v>1.8333333333333333</v>
      </c>
      <c r="I45" s="16">
        <f>IF(AND(D45="SI",E45="OK"),'[1]40'!$B$40,"")</f>
        <v>1.75</v>
      </c>
      <c r="J45" s="16">
        <f>IF(AND(D45="SI",E45="OK"),'[1]40'!$B$44,"")</f>
        <v>3.208333333333333</v>
      </c>
      <c r="L45" s="4">
        <v>40</v>
      </c>
      <c r="M45" s="6" t="str">
        <f t="shared" si="7"/>
        <v>40</v>
      </c>
      <c r="O45" s="5">
        <f t="shared" si="0"/>
        <v>0</v>
      </c>
      <c r="P45" s="5" t="str">
        <f t="shared" si="1"/>
        <v>40 - Gestione dei procedimenti di segnalazione e reclamo</v>
      </c>
      <c r="Q45" s="5">
        <f t="shared" si="2"/>
        <v>0</v>
      </c>
      <c r="R45" s="5">
        <f t="shared" si="3"/>
        <v>0</v>
      </c>
      <c r="S45" s="5">
        <f t="shared" si="4"/>
        <v>0</v>
      </c>
      <c r="T45" s="4">
        <v>40</v>
      </c>
      <c r="U45" t="str">
        <f>IF(AND(D45="SI",E45="OK",'[1]40'!$A$47&lt;&gt;""),M45&amp;" - "&amp;C45,"")</f>
        <v>40 - Gestione dei procedimenti di segnalazione e reclamo</v>
      </c>
      <c r="V45" s="4" t="str">
        <f>IF(AND(U45&lt;&gt;"",'[1]40'!$A$47&lt;&gt;""),'[1]40'!$A$47,"")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46" spans="2:22" s="4" customFormat="1" ht="20.100000000000001" customHeight="1" thickBot="1">
      <c r="B46" s="12">
        <f t="shared" si="5"/>
        <v>41</v>
      </c>
      <c r="C46" s="13" t="str">
        <f>'[1]41'!A3</f>
        <v>Gestione della leva</v>
      </c>
      <c r="D46" s="14" t="str">
        <f>'[1]41'!$F$2</f>
        <v>SI</v>
      </c>
      <c r="E46" s="14" t="str">
        <f>IF(D46="SI",IF('[1]41'!$B$44="Presenti campi non compilati","Errore","OK"),"-")</f>
        <v>OK</v>
      </c>
      <c r="F46" s="15" t="str">
        <f>IF(D46="SI",IF('[1]41'!$A$47&lt;&gt;"","SI","NO"),"-")</f>
        <v>SI</v>
      </c>
      <c r="G46" s="4" t="str">
        <f t="shared" si="6"/>
        <v>41 - Gestione della leva</v>
      </c>
      <c r="H46" s="16">
        <f>IF(AND(D46="SI",E46="OK"),'[1]41'!$B$24,"Processo non sottoposto a mappatura e valutazione del rischio")</f>
        <v>1.1666666666666667</v>
      </c>
      <c r="I46" s="16">
        <f>IF(AND(D46="SI",E46="OK"),'[1]41'!$B$40,"")</f>
        <v>0.75</v>
      </c>
      <c r="J46" s="16">
        <f>IF(AND(D46="SI",E46="OK"),'[1]41'!$B$44,"")</f>
        <v>0.875</v>
      </c>
      <c r="L46" s="4">
        <v>41</v>
      </c>
      <c r="M46" s="6" t="str">
        <f t="shared" si="7"/>
        <v>41</v>
      </c>
      <c r="O46" s="5" t="str">
        <f t="shared" si="0"/>
        <v>41 - Gestione della leva</v>
      </c>
      <c r="P46" s="5">
        <f t="shared" si="1"/>
        <v>0</v>
      </c>
      <c r="Q46" s="5">
        <f t="shared" si="2"/>
        <v>0</v>
      </c>
      <c r="R46" s="5">
        <f t="shared" si="3"/>
        <v>0</v>
      </c>
      <c r="S46" s="5">
        <f t="shared" si="4"/>
        <v>0</v>
      </c>
      <c r="T46" s="4">
        <v>41</v>
      </c>
      <c r="U46" t="str">
        <f>IF(AND(D46="SI",E46="OK",'[1]41'!$A$47&lt;&gt;""),M46&amp;" - "&amp;C46,"")</f>
        <v>41 - Gestione della leva</v>
      </c>
      <c r="V46" s="4" t="str">
        <f>IF(AND(U46&lt;&gt;"",'[1]41'!$A$47&lt;&gt;""),'[1]41'!$A$47,"")</f>
        <v>La leva militare al momento è sospesa, anche se in realtà le liste devono ancora essere compilate. Non esistono fattispecie teoriche di corruzione in questo campo.</v>
      </c>
    </row>
    <row r="47" spans="2:22" s="4" customFormat="1" ht="20.100000000000001" customHeight="1" thickBot="1">
      <c r="B47" s="12">
        <f t="shared" si="5"/>
        <v>42</v>
      </c>
      <c r="C47" s="13" t="str">
        <f>'[1]42'!A3</f>
        <v>Gestione dell'elettorato</v>
      </c>
      <c r="D47" s="14" t="str">
        <f>'[1]42'!$F$2</f>
        <v>SI</v>
      </c>
      <c r="E47" s="14" t="str">
        <f>IF(D47="SI",IF('[1]42'!$B$44="Presenti campi non compilati","Errore","OK"),"-")</f>
        <v>OK</v>
      </c>
      <c r="F47" s="15" t="str">
        <f>IF(D47="SI",IF('[1]42'!$A$47&lt;&gt;"","SI","NO"),"-")</f>
        <v>SI</v>
      </c>
      <c r="G47" s="4" t="str">
        <f t="shared" si="6"/>
        <v>42 - Gestione dell'elettorato</v>
      </c>
      <c r="H47" s="16">
        <f>IF(AND(D47="SI",E47="OK"),'[1]42'!$B$24,"Processo non sottoposto a mappatura e valutazione del rischio")</f>
        <v>2</v>
      </c>
      <c r="I47" s="16">
        <f>IF(AND(D47="SI",E47="OK"),'[1]42'!$B$40,"")</f>
        <v>0.75</v>
      </c>
      <c r="J47" s="16">
        <f>IF(AND(D47="SI",E47="OK"),'[1]42'!$B$44,"")</f>
        <v>1.5</v>
      </c>
      <c r="L47" s="4">
        <v>42</v>
      </c>
      <c r="M47" s="6" t="str">
        <f t="shared" si="7"/>
        <v>42</v>
      </c>
      <c r="O47" s="5">
        <f t="shared" si="0"/>
        <v>0</v>
      </c>
      <c r="P47" s="5" t="str">
        <f t="shared" si="1"/>
        <v>42 - Gestione dell'elettorato</v>
      </c>
      <c r="Q47" s="5">
        <f t="shared" si="2"/>
        <v>0</v>
      </c>
      <c r="R47" s="5">
        <f t="shared" si="3"/>
        <v>0</v>
      </c>
      <c r="S47" s="5">
        <f t="shared" si="4"/>
        <v>0</v>
      </c>
      <c r="T47" s="4">
        <v>42</v>
      </c>
      <c r="U47" t="str">
        <f>IF(AND(D47="SI",E47="OK",'[1]42'!$A$47&lt;&gt;""),M47&amp;" - "&amp;C47,"")</f>
        <v>42 - Gestione dell'elettorato</v>
      </c>
      <c r="V47" s="4" t="str">
        <f>IF(AND(U47&lt;&gt;"",'[1]42'!$A$47&lt;&gt;""),'[1]42'!$A$47,"")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48" spans="2:22" s="4" customFormat="1" ht="20.100000000000001" customHeight="1" thickBot="1">
      <c r="B48" s="12">
        <f t="shared" si="5"/>
        <v>43</v>
      </c>
      <c r="C48" s="13" t="str">
        <f>'[1]43'!A3</f>
        <v>Gestione degli alloggi pubblici</v>
      </c>
      <c r="D48" s="14" t="str">
        <f>'[1]43'!$F$2</f>
        <v>SI</v>
      </c>
      <c r="E48" s="14" t="str">
        <f>IF(D48="SI",IF('[1]43'!$B$44="Presenti campi non compilati","Errore","OK"),"-")</f>
        <v>OK</v>
      </c>
      <c r="F48" s="15" t="str">
        <f>IF(D48="SI",IF('[1]43'!$A$47&lt;&gt;"","SI","NO"),"-")</f>
        <v>SI</v>
      </c>
      <c r="G48" s="4" t="str">
        <f t="shared" si="6"/>
        <v>43 - Gestione degli alloggi pubblici</v>
      </c>
      <c r="H48" s="16">
        <f>IF(AND(D48="SI",E48="OK"),'[1]43'!$B$24,"Processo non sottoposto a mappatura e valutazione del rischio")</f>
        <v>2.6666666666666665</v>
      </c>
      <c r="I48" s="16">
        <f>IF(AND(D48="SI",E48="OK"),'[1]43'!$B$40,"")</f>
        <v>0.75</v>
      </c>
      <c r="J48" s="16">
        <f>IF(AND(D48="SI",E48="OK"),'[1]43'!$B$44,"")</f>
        <v>2</v>
      </c>
      <c r="L48" s="4">
        <v>43</v>
      </c>
      <c r="M48" s="6" t="str">
        <f t="shared" si="7"/>
        <v>43</v>
      </c>
      <c r="O48" s="5">
        <f t="shared" si="0"/>
        <v>0</v>
      </c>
      <c r="P48" s="5" t="str">
        <f t="shared" si="1"/>
        <v>43 - Gestione degli alloggi pubblici</v>
      </c>
      <c r="Q48" s="5">
        <f t="shared" si="2"/>
        <v>0</v>
      </c>
      <c r="R48" s="5">
        <f t="shared" si="3"/>
        <v>0</v>
      </c>
      <c r="S48" s="5">
        <f t="shared" si="4"/>
        <v>0</v>
      </c>
      <c r="T48" s="4">
        <v>43</v>
      </c>
      <c r="U48" t="str">
        <f>IF(AND(D48="SI",E48="OK",'[1]43'!$A$47&lt;&gt;""),M48&amp;" - "&amp;C48,"")</f>
        <v>43 - Gestione degli alloggi pubblici</v>
      </c>
      <c r="V48" s="4" t="str">
        <f>IF(AND(U48&lt;&gt;"",'[1]43'!$A$47&lt;&gt;""),'[1]43'!$A$47,"")</f>
        <v>Le graduatorie per l'assegnazione degli alloggi popolari dovranno essere redatte esclusivamente da soggetti terzi rispetto ai dipendenti dell'ufficio. Ci si rivolga prioritariamente alle prestazioni di esperti di comuni e agenzie autonome.</v>
      </c>
    </row>
    <row r="49" spans="2:22" s="4" customFormat="1" ht="20.100000000000001" customHeight="1" thickBot="1">
      <c r="B49" s="12">
        <f t="shared" si="5"/>
        <v>44</v>
      </c>
      <c r="C49" s="13" t="str">
        <f>'[1]44'!A3</f>
        <v>Gestione del diritto allo studio</v>
      </c>
      <c r="D49" s="14" t="str">
        <f>'[1]44'!$F$2</f>
        <v>SI</v>
      </c>
      <c r="E49" s="14" t="str">
        <f>IF(D49="SI",IF('[1]44'!$B$44="Presenti campi non compilati","Errore","OK"),"-")</f>
        <v>OK</v>
      </c>
      <c r="F49" s="15" t="str">
        <f>IF(D49="SI",IF('[1]44'!$A$47&lt;&gt;"","SI","NO"),"-")</f>
        <v>SI</v>
      </c>
      <c r="G49" s="4" t="str">
        <f t="shared" si="6"/>
        <v>44 - Gestione del diritto allo studio</v>
      </c>
      <c r="H49" s="16">
        <f>IF(AND(D49="SI",E49="OK"),'[1]44'!$B$24,"Processo non sottoposto a mappatura e valutazione del rischio")</f>
        <v>2.6666666666666665</v>
      </c>
      <c r="I49" s="16">
        <f>IF(AND(D49="SI",E49="OK"),'[1]44'!$B$40,"")</f>
        <v>1.25</v>
      </c>
      <c r="J49" s="16">
        <f>IF(AND(D49="SI",E49="OK"),'[1]44'!$B$44,"")</f>
        <v>3.333333333333333</v>
      </c>
      <c r="L49" s="4">
        <v>44</v>
      </c>
      <c r="M49" s="6" t="str">
        <f t="shared" si="7"/>
        <v>44</v>
      </c>
      <c r="O49" s="5">
        <f t="shared" si="0"/>
        <v>0</v>
      </c>
      <c r="P49" s="5" t="str">
        <f t="shared" si="1"/>
        <v>44 - Gestione del diritto allo studio</v>
      </c>
      <c r="Q49" s="5">
        <f t="shared" si="2"/>
        <v>0</v>
      </c>
      <c r="R49" s="5">
        <f t="shared" si="3"/>
        <v>0</v>
      </c>
      <c r="S49" s="5">
        <f t="shared" si="4"/>
        <v>0</v>
      </c>
      <c r="T49" s="4">
        <v>44</v>
      </c>
      <c r="U49" t="str">
        <f>IF(AND(D49="SI",E49="OK",'[1]44'!$A$47&lt;&gt;""),M49&amp;" - "&amp;C49,"")</f>
        <v>44 - Gestione del diritto allo studio</v>
      </c>
      <c r="V49" s="4" t="str">
        <f>IF(AND(U49&lt;&gt;"",'[1]44'!$A$47&lt;&gt;""),'[1]44'!$A$47,"")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0" spans="2:22" s="4" customFormat="1" ht="20.100000000000001" customHeight="1" thickBot="1">
      <c r="B50" s="12">
        <f t="shared" si="5"/>
        <v>45</v>
      </c>
      <c r="C50" s="13" t="str">
        <f>'[1]45'!A3</f>
        <v>Vigilanza sulla circolazione e la sosta</v>
      </c>
      <c r="D50" s="14" t="str">
        <f>'[1]45'!$F$2</f>
        <v>SI</v>
      </c>
      <c r="E50" s="14" t="str">
        <f>IF(D50="SI",IF('[1]45'!$B$44="Presenti campi non compilati","Errore","OK"),"-")</f>
        <v>OK</v>
      </c>
      <c r="F50" s="15" t="str">
        <f>IF(D50="SI",IF('[1]45'!$A$47&lt;&gt;"","SI","NO"),"-")</f>
        <v>SI</v>
      </c>
      <c r="G50" s="4" t="str">
        <f t="shared" si="6"/>
        <v>45 - Vigilanza sulla circolazione e la sosta</v>
      </c>
      <c r="H50" s="16">
        <f>IF(AND(D50="SI",E50="OK"),'[1]45'!$B$24,"Processo non sottoposto a mappatura e valutazione del rischio")</f>
        <v>1.6666666666666667</v>
      </c>
      <c r="I50" s="16">
        <f>IF(AND(D50="SI",E50="OK"),'[1]45'!$B$40,"")</f>
        <v>1</v>
      </c>
      <c r="J50" s="16">
        <f>IF(AND(D50="SI",E50="OK"),'[1]45'!$B$44,"")</f>
        <v>1.6666666666666667</v>
      </c>
      <c r="L50" s="4">
        <v>45</v>
      </c>
      <c r="M50" s="6" t="str">
        <f t="shared" si="7"/>
        <v>45</v>
      </c>
      <c r="O50" s="5">
        <f t="shared" si="0"/>
        <v>0</v>
      </c>
      <c r="P50" s="5" t="str">
        <f t="shared" si="1"/>
        <v>45 - Vigilanza sulla circolazione e la sosta</v>
      </c>
      <c r="Q50" s="5">
        <f t="shared" si="2"/>
        <v>0</v>
      </c>
      <c r="R50" s="5">
        <f t="shared" si="3"/>
        <v>0</v>
      </c>
      <c r="S50" s="5">
        <f t="shared" si="4"/>
        <v>0</v>
      </c>
      <c r="T50" s="4">
        <v>45</v>
      </c>
      <c r="U50" t="str">
        <f>IF(AND(D50="SI",E50="OK",'[1]45'!$A$47&lt;&gt;""),M50&amp;" - "&amp;C50,"")</f>
        <v>45 - Vigilanza sulla circolazione e la sosta</v>
      </c>
      <c r="V50" s="4" t="str">
        <f>IF(AND(U50&lt;&gt;"",'[1]45'!$A$47&lt;&gt;""),'[1]45'!$A$47,"")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1" spans="2:22" s="4" customFormat="1" ht="20.100000000000001" customHeight="1" thickBot="1">
      <c r="B51" s="12">
        <f t="shared" si="5"/>
        <v>46</v>
      </c>
      <c r="C51" s="13" t="str">
        <f>'[1]46'!A3</f>
        <v>Gestione del reticolato idrico minore</v>
      </c>
      <c r="D51" s="14" t="str">
        <f>'[1]46'!$F$2</f>
        <v>SI</v>
      </c>
      <c r="E51" s="14" t="str">
        <f>IF(D51="SI",IF('[1]46'!$B$44="Presenti campi non compilati","Errore","OK"),"-")</f>
        <v>OK</v>
      </c>
      <c r="F51" s="15" t="str">
        <f>IF(D51="SI",IF('[1]46'!$A$47&lt;&gt;"","SI","NO"),"-")</f>
        <v>SI</v>
      </c>
      <c r="G51" s="4" t="str">
        <f t="shared" si="6"/>
        <v>46 - Gestione del reticolato idrico minore</v>
      </c>
      <c r="H51" s="16">
        <f>IF(AND(D51="SI",E51="OK"),'[1]46'!$B$24,"Processo non sottoposto a mappatura e valutazione del rischio")</f>
        <v>2.5</v>
      </c>
      <c r="I51" s="16">
        <f>IF(AND(D51="SI",E51="OK"),'[1]46'!$B$40,"")</f>
        <v>1.25</v>
      </c>
      <c r="J51" s="16">
        <f>IF(AND(D51="SI",E51="OK"),'[1]46'!$B$44,"")</f>
        <v>3.125</v>
      </c>
      <c r="L51" s="4">
        <v>46</v>
      </c>
      <c r="M51" s="6" t="str">
        <f t="shared" si="7"/>
        <v>46</v>
      </c>
      <c r="O51" s="5">
        <f t="shared" si="0"/>
        <v>0</v>
      </c>
      <c r="P51" s="5" t="str">
        <f t="shared" si="1"/>
        <v>46 - Gestione del reticolato idrico minore</v>
      </c>
      <c r="Q51" s="5">
        <f t="shared" si="2"/>
        <v>0</v>
      </c>
      <c r="R51" s="5">
        <f t="shared" si="3"/>
        <v>0</v>
      </c>
      <c r="S51" s="5">
        <f t="shared" si="4"/>
        <v>0</v>
      </c>
      <c r="T51" s="4">
        <v>46</v>
      </c>
      <c r="U51" t="str">
        <f>IF(AND(D51="SI",E51="OK",'[1]46'!$A$47&lt;&gt;""),M51&amp;" - "&amp;C51,"")</f>
        <v>46 - Gestione del reticolato idrico minore</v>
      </c>
      <c r="V51" s="4" t="str">
        <f>IF(AND(U51&lt;&gt;"",'[1]46'!$A$47&lt;&gt;""),'[1]46'!$A$47,"")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2" spans="2:22" s="4" customFormat="1" ht="20.100000000000001" customHeight="1" thickBot="1">
      <c r="B52" s="12">
        <f t="shared" si="5"/>
        <v>47</v>
      </c>
      <c r="C52" s="13" t="str">
        <f>'[1]47'!A3</f>
        <v>Affidamenti in house</v>
      </c>
      <c r="D52" s="14" t="str">
        <f>'[1]47'!$F$2</f>
        <v>SI</v>
      </c>
      <c r="E52" s="14" t="str">
        <f>IF(D52="SI",IF('[1]47'!$B$44="Presenti campi non compilati","Errore","OK"),"-")</f>
        <v>OK</v>
      </c>
      <c r="F52" s="15" t="str">
        <f>IF(D52="SI",IF('[1]47'!$A$47&lt;&gt;"","SI","NO"),"-")</f>
        <v>SI</v>
      </c>
      <c r="G52" s="4" t="str">
        <f t="shared" si="6"/>
        <v>47 - Affidamenti in house</v>
      </c>
      <c r="H52" s="16">
        <f>IF(AND(D52="SI",E52="OK"),'[1]47'!$B$24,"Processo non sottoposto a mappatura e valutazione del rischio")</f>
        <v>3.1666666666666665</v>
      </c>
      <c r="I52" s="16">
        <f>IF(AND(D52="SI",E52="OK"),'[1]47'!$B$40,"")</f>
        <v>1.5</v>
      </c>
      <c r="J52" s="16">
        <f>IF(AND(D52="SI",E52="OK"),'[1]47'!$B$44,"")</f>
        <v>4.75</v>
      </c>
      <c r="L52" s="4">
        <v>47</v>
      </c>
      <c r="M52" s="6" t="str">
        <f t="shared" si="7"/>
        <v>47</v>
      </c>
      <c r="O52" s="5">
        <f t="shared" si="0"/>
        <v>0</v>
      </c>
      <c r="P52" s="5">
        <f t="shared" si="1"/>
        <v>0</v>
      </c>
      <c r="Q52" s="5" t="str">
        <f t="shared" si="2"/>
        <v>47 - Affidamenti in house</v>
      </c>
      <c r="R52" s="5">
        <f t="shared" si="3"/>
        <v>0</v>
      </c>
      <c r="S52" s="5">
        <f t="shared" si="4"/>
        <v>0</v>
      </c>
      <c r="T52" s="4">
        <v>47</v>
      </c>
      <c r="U52" t="str">
        <f>IF(AND(D52="SI",E52="OK",'[1]47'!$A$47&lt;&gt;""),M52&amp;" - "&amp;C52,"")</f>
        <v>47 - Affidamenti in house</v>
      </c>
      <c r="V52" s="4" t="str">
        <f>IF(AND(U52&lt;&gt;"",'[1]47'!$A$47&lt;&gt;""),'[1]47'!$A$47,"")</f>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v>
      </c>
    </row>
    <row r="53" spans="2:22" ht="20.100000000000001" customHeight="1" thickBot="1">
      <c r="B53" s="12">
        <f t="shared" si="5"/>
        <v>48</v>
      </c>
      <c r="C53" s="13" t="str">
        <f>'[1]48'!A3</f>
        <v>Controlli sull'uso del territorio</v>
      </c>
      <c r="D53" s="14" t="str">
        <f>'[1]48'!$F$2</f>
        <v>SI</v>
      </c>
      <c r="E53" s="14" t="str">
        <f>IF(D53="SI",IF('[1]48'!$B$44="Presenti campi non compilati","Errore","OK"),"-")</f>
        <v>OK</v>
      </c>
      <c r="F53" s="15" t="str">
        <f>IF(D53="SI",IF('[1]48'!$A$47&lt;&gt;"","SI","NO"),"-")</f>
        <v>SI</v>
      </c>
      <c r="G53" s="4" t="str">
        <f t="shared" si="6"/>
        <v>48 - Controlli sull'uso del territorio</v>
      </c>
      <c r="H53" s="16">
        <f>IF(AND(D53="SI",E53="OK"),'[1]48'!$B$24,"Processo non sottoposto a mappatura e valutazione del rischio")</f>
        <v>3</v>
      </c>
      <c r="I53" s="16">
        <f>IF(AND(D53="SI",E53="OK"),'[1]48'!$B$40,"")</f>
        <v>1.25</v>
      </c>
      <c r="J53" s="16">
        <f>IF(AND(D53="SI",E53="OK"),'[1]48'!$B$44,"")</f>
        <v>3.75</v>
      </c>
      <c r="L53" s="4">
        <v>48</v>
      </c>
      <c r="M53" s="6" t="str">
        <f t="shared" si="7"/>
        <v>48</v>
      </c>
      <c r="N53"/>
      <c r="O53" s="5">
        <f t="shared" si="0"/>
        <v>0</v>
      </c>
      <c r="P53" s="5" t="str">
        <f t="shared" si="1"/>
        <v>48 - Controlli sull'uso del territorio</v>
      </c>
      <c r="Q53" s="5">
        <f t="shared" si="2"/>
        <v>0</v>
      </c>
      <c r="R53" s="5">
        <f t="shared" si="3"/>
        <v>0</v>
      </c>
      <c r="S53" s="5">
        <f t="shared" si="4"/>
        <v>0</v>
      </c>
      <c r="T53" s="4">
        <v>48</v>
      </c>
      <c r="U53" t="str">
        <f>IF(AND(D53="SI",E53="OK",'[1]48'!$A$47&lt;&gt;""),M53&amp;" - "&amp;C53,"")</f>
        <v>48 - Controlli sull'uso del territorio</v>
      </c>
      <c r="V53" s="4" t="str">
        <f>IF(AND(U53&lt;&gt;"",'[1]48'!$A$47&lt;&gt;""),'[1]48'!$A$47,"")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54" spans="2:22" ht="20.100000000000001" customHeight="1" thickBot="1">
      <c r="B54" s="12">
        <f t="shared" si="5"/>
        <v>49</v>
      </c>
      <c r="C54" s="13" t="str">
        <f>'[1]49'!$A$3</f>
        <v>Gestione delle pratiche relative al sisma 2016</v>
      </c>
      <c r="D54" s="14" t="str">
        <f>'[1]49'!$F$2</f>
        <v>SI</v>
      </c>
      <c r="E54" s="14" t="str">
        <f>IF(D54="SI",IF('[1]49'!$B$44="Presenti campi non compilati","Errore","OK"),"-")</f>
        <v>OK</v>
      </c>
      <c r="F54" s="15" t="str">
        <f>IF(D54="SI",IF('[1]49'!$A$47&lt;&gt;"","SI","NO"),"-")</f>
        <v>SI</v>
      </c>
      <c r="G54" s="4" t="str">
        <f t="shared" si="6"/>
        <v>49 - Gestione delle pratiche relative al sisma 2016</v>
      </c>
      <c r="H54" s="16">
        <f>IF(AND(D54="SI",E54="OK"),'[1]49'!$B$24,"Processo non sottoposto a mappatura e valutazione del rischio")</f>
        <v>3.1666666666666665</v>
      </c>
      <c r="I54" s="16">
        <f>IF(AND(D54="SI",E54="OK"),'[1]49'!$B$40,"")</f>
        <v>1.5</v>
      </c>
      <c r="J54" s="16">
        <f>IF(AND(D54="SI",E54="OK"),'[1]49'!$B$44,"")</f>
        <v>4.75</v>
      </c>
      <c r="L54" s="4">
        <v>49</v>
      </c>
      <c r="M54" s="6" t="str">
        <f t="shared" si="7"/>
        <v>49</v>
      </c>
      <c r="O54" s="5">
        <f t="shared" si="0"/>
        <v>0</v>
      </c>
      <c r="P54" s="5">
        <f t="shared" si="1"/>
        <v>0</v>
      </c>
      <c r="Q54" s="5" t="str">
        <f t="shared" si="2"/>
        <v>49 - Gestione delle pratiche relative al sisma 2016</v>
      </c>
      <c r="R54" s="5">
        <f t="shared" si="3"/>
        <v>0</v>
      </c>
      <c r="S54" s="5">
        <f t="shared" si="4"/>
        <v>0</v>
      </c>
      <c r="T54" s="4">
        <v>49</v>
      </c>
      <c r="U54" t="str">
        <f>IF(AND(D54="SI",E54="OK",'[1]49'!$A$47&lt;&gt;""),M54&amp;" - "&amp;C54,"")</f>
        <v>49 - Gestione delle pratiche relative al sisma 2016</v>
      </c>
      <c r="V54" s="4" t="str">
        <f>IF(AND(U54&lt;&gt;"",'[1]49'!$A$47&lt;&gt;""),'[1]49'!$A$47,"")</f>
        <v>Attuare un puntuae controllo di tutte le procedure di affidamento lavori e servizi, con la verifica del rispetto delle disposizioni contenute nella normativa speciale del sisma e nelle ordinanze di protezione civile.</v>
      </c>
    </row>
    <row r="55" spans="2:22">
      <c r="H55" s="20"/>
      <c r="I55" s="20"/>
      <c r="J55" s="20"/>
    </row>
    <row r="56" spans="2:22">
      <c r="H56" s="20"/>
      <c r="I56" s="20"/>
      <c r="J56" s="20"/>
    </row>
    <row r="57" spans="2:22">
      <c r="H57" s="20"/>
      <c r="I57" s="20"/>
      <c r="J57" s="20"/>
    </row>
    <row r="58" spans="2:22">
      <c r="H58" s="20"/>
      <c r="I58" s="20"/>
      <c r="J58" s="20"/>
    </row>
    <row r="59" spans="2:22">
      <c r="H59" s="20"/>
      <c r="I59" s="20"/>
      <c r="J59" s="20"/>
    </row>
    <row r="60" spans="2:22">
      <c r="H60" s="20"/>
      <c r="I60" s="20"/>
      <c r="J60" s="20"/>
    </row>
    <row r="61" spans="2:22">
      <c r="H61" s="20"/>
      <c r="I61" s="20"/>
      <c r="J61" s="20"/>
    </row>
    <row r="62" spans="2:22">
      <c r="H62" s="20"/>
      <c r="I62" s="20"/>
      <c r="J62" s="20"/>
    </row>
    <row r="63" spans="2:22">
      <c r="H63" s="20"/>
      <c r="I63" s="20"/>
      <c r="J63" s="20"/>
    </row>
    <row r="64" spans="2:22">
      <c r="H64" s="20"/>
      <c r="I64" s="20"/>
      <c r="J64" s="20"/>
    </row>
    <row r="65" spans="8:10">
      <c r="H65" s="20"/>
      <c r="I65" s="20"/>
      <c r="J65" s="20"/>
    </row>
    <row r="66" spans="8:10">
      <c r="H66" s="20"/>
      <c r="I66" s="20"/>
      <c r="J66" s="20"/>
    </row>
    <row r="67" spans="8:10">
      <c r="H67" s="20"/>
      <c r="I67" s="20"/>
      <c r="J67" s="20"/>
    </row>
    <row r="68" spans="8:10">
      <c r="H68" s="20"/>
      <c r="I68" s="20"/>
      <c r="J68" s="20"/>
    </row>
    <row r="69" spans="8:10">
      <c r="H69" s="20"/>
      <c r="I69" s="20"/>
      <c r="J69" s="20"/>
    </row>
    <row r="70" spans="8:10">
      <c r="H70" s="20"/>
      <c r="I70" s="20"/>
      <c r="J70" s="20"/>
    </row>
    <row r="71" spans="8:10">
      <c r="H71" s="20"/>
      <c r="I71" s="20"/>
      <c r="J71" s="20"/>
    </row>
    <row r="72" spans="8:10">
      <c r="H72" s="20"/>
      <c r="I72" s="20"/>
      <c r="J72" s="20"/>
    </row>
    <row r="73" spans="8:10">
      <c r="H73" s="20"/>
      <c r="I73" s="20"/>
      <c r="J73" s="20"/>
    </row>
    <row r="74" spans="8:10">
      <c r="H74" s="20"/>
      <c r="I74" s="20"/>
      <c r="J74" s="20"/>
    </row>
    <row r="75" spans="8:10">
      <c r="H75" s="20"/>
      <c r="I75" s="20"/>
      <c r="J75" s="20"/>
    </row>
    <row r="76" spans="8:10">
      <c r="H76" s="20"/>
      <c r="I76" s="20"/>
      <c r="J76" s="20"/>
    </row>
    <row r="77" spans="8:10">
      <c r="H77" s="20"/>
      <c r="I77" s="20"/>
      <c r="J77" s="20"/>
    </row>
    <row r="78" spans="8:10">
      <c r="H78" s="20"/>
      <c r="I78" s="20"/>
      <c r="J78" s="20"/>
    </row>
    <row r="79" spans="8:10">
      <c r="H79" s="20"/>
      <c r="I79" s="20"/>
      <c r="J79" s="20"/>
    </row>
    <row r="80" spans="8:10">
      <c r="H80" s="20"/>
      <c r="I80" s="20"/>
      <c r="J80" s="20"/>
    </row>
    <row r="81" spans="8:10">
      <c r="H81" s="20"/>
      <c r="I81" s="20"/>
      <c r="J81" s="20"/>
    </row>
    <row r="82" spans="8:10">
      <c r="H82" s="20"/>
      <c r="I82" s="20"/>
      <c r="J82" s="20"/>
    </row>
    <row r="83" spans="8:10">
      <c r="H83" s="20"/>
      <c r="I83" s="20"/>
      <c r="J83" s="20"/>
    </row>
    <row r="84" spans="8:10">
      <c r="H84" s="20"/>
      <c r="I84" s="20"/>
      <c r="J84" s="20"/>
    </row>
    <row r="85" spans="8:10">
      <c r="H85" s="20"/>
      <c r="I85" s="20"/>
      <c r="J85" s="20"/>
    </row>
    <row r="86" spans="8:10">
      <c r="H86" s="20"/>
      <c r="I86" s="20"/>
      <c r="J86" s="20"/>
    </row>
    <row r="87" spans="8:10">
      <c r="H87" s="20"/>
      <c r="I87" s="20"/>
      <c r="J87" s="20"/>
    </row>
    <row r="88" spans="8:10">
      <c r="H88" s="20"/>
      <c r="I88" s="20"/>
      <c r="J88" s="20"/>
    </row>
    <row r="89" spans="8:10">
      <c r="H89" s="20"/>
      <c r="I89" s="20"/>
      <c r="J89" s="20"/>
    </row>
    <row r="90" spans="8:10">
      <c r="H90" s="20"/>
      <c r="I90" s="20"/>
      <c r="J90" s="20"/>
    </row>
    <row r="91" spans="8:10">
      <c r="H91" s="20"/>
      <c r="I91" s="20"/>
      <c r="J91" s="20"/>
    </row>
    <row r="92" spans="8:10">
      <c r="H92" s="20"/>
      <c r="I92" s="20"/>
      <c r="J92" s="20"/>
    </row>
  </sheetData>
  <mergeCells count="1">
    <mergeCell ref="B2:D2"/>
  </mergeCells>
  <phoneticPr fontId="0" type="noConversion"/>
  <hyperlinks>
    <hyperlink ref="C8" location="'2'!A1" display="Concorso per la progressione in carriera del personale "/>
    <hyperlink ref="C9" location="'3'!A1" display="Selezione per l'affidamento di un incarico professionale "/>
    <hyperlink ref="C10" location="'4'!A1" display="Affidamento mediante procedura aperta (o ristretta) di lavori, servizi, forniture"/>
    <hyperlink ref="C11" location="'5'!A1" display="Affidamento diretto di lavori, servizi o forniture"/>
    <hyperlink ref="C12" location="'6'!A1" display="Permesso di costruire "/>
    <hyperlink ref="C13" location="'7'!A1" display="Permesso di costruire in aree assoggettate ad autorizzazione paesaggistica"/>
    <hyperlink ref="C14" location="'8'!A1" display="Concessione di sovvenzioni, contributi, sussidi, ecc. "/>
    <hyperlink ref="C15" location="'9'!A1" display="Provvedimenti di pianificazione urbanistica generale"/>
    <hyperlink ref="C16" location="'10'!A1" display="Provvedimenti di pianificazione urbanistica attuativa"/>
    <hyperlink ref="C17" location="'11'!A1" display="Levata dei protesti "/>
    <hyperlink ref="C18" location="'12'!A1" display="Gestione delle sanzioni per violazione del CDS"/>
    <hyperlink ref="C19" location="'13'!A1" display="Gestione ordinaria delle entrate "/>
    <hyperlink ref="C20" location="'14'!A1" display="Gestione ordinaria delle spese di bilancio "/>
    <hyperlink ref="C21" location="'15'!A1" display="Accertamenti e verifiche dei tributi locali"/>
    <hyperlink ref="C22" location="'16'!A1" display="Accertamenti con adesione dei tributi locali"/>
    <hyperlink ref="C23" location="'17'!A1" display="Accertamenti e controlli sugli abusi edilizi"/>
    <hyperlink ref="C24" location="'18'!A1" display="Incentivi economici al personale (produttività e retribuzioni di risultato)"/>
    <hyperlink ref="C25" location="'19'!A1" display="Autorizzazione all’occupazione del suolo pubblico"/>
    <hyperlink ref="C26" location="'20'!A1" display="Autorizzazioni ex artt. 68 e 69 del TULPS (spettacoli, intrattenimenti, ecc.)"/>
    <hyperlink ref="C27" location="'21'!A1" display="Permesso di costruire convenzionato "/>
    <hyperlink ref="C28" location="'22'!A1" display="Pratiche anagrafiche "/>
    <hyperlink ref="C29" location="'23'!A1" display="Documenti di identità"/>
    <hyperlink ref="C30" location="'24'!A1" display="Servizi per minori e famiglie"/>
    <hyperlink ref="C31" location="'25'!A1" display="Servizi assistenziali e socio-sanitari per anziani"/>
    <hyperlink ref="C32" location="'26'!A1" display="Servizi per disabili"/>
    <hyperlink ref="C33" location="'27'!A1" display="Servizi per adulti in difficoltà"/>
    <hyperlink ref="C34" location="'28'!A1" display="Servizi di integrazione dei cittadini stranieri"/>
    <hyperlink ref="C35" location="'29'!A1" display="Raccolta e smaltimento rifiuti"/>
    <hyperlink ref="C36" location="'30'!A1" display="Gestione del protocollo "/>
    <hyperlink ref="C37" location="'31'!A1" display="Gestione dell'archivio "/>
    <hyperlink ref="C38" location="'32'!A1" display="Gestione delle sepolture e dei loculi"/>
    <hyperlink ref="C40" location="'35'!A1" display="Rilascio di patrocini"/>
    <hyperlink ref="C41" location="'36'!A1" display="Gare ad evidenza pubblica di vendita di beni"/>
    <hyperlink ref="C42" location="'37'!A1" display="Funzionamento degli organi collegiali "/>
    <hyperlink ref="C43" location="'38'!A1" display="Formazione di determinazioni, ordinanze, decreti ed altri atti amministrativi"/>
    <hyperlink ref="C44" location="'39'!A1" display="Designazione dei rappresentanti dell'ente presso enti, società, fondazioni"/>
    <hyperlink ref="C45" location="'40'!A1" display="Gestione dei procedimenti di segnalazione e reclamo"/>
    <hyperlink ref="C46" location="'41'!A1" display="Gestione della leva"/>
    <hyperlink ref="C47" location="'42'!A1" display="Gestione dell'elettorato"/>
    <hyperlink ref="C48" location="'43'!A1" display="Gestione degli alloggi pubblici"/>
    <hyperlink ref="C49" location="'44'!A1" display="Gestione del diritto allo studio"/>
    <hyperlink ref="C50" location="'45'!A1" display="Vigilanza sulla circolazione e la sosta"/>
    <hyperlink ref="C51" location="'46'!A1" display="Gestione del reticolo idrico minore "/>
    <hyperlink ref="C52" location="'47'!A1" display="Affidamenti in house"/>
    <hyperlink ref="C53" location="'48'!A1" display="Controlli sull'uso del territorio"/>
    <hyperlink ref="C54" location="'49'!A1" display="'49'!A1"/>
    <hyperlink ref="C7" location="'1'!A1" display="Concorso per l'assunzione di personale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Schede'!B18,"non utilizzata")</f>
        <v>7</v>
      </c>
      <c r="D2" s="87" t="s">
        <v>48</v>
      </c>
      <c r="E2" s="88"/>
      <c r="F2" s="23" t="s">
        <v>49</v>
      </c>
      <c r="H2" t="s">
        <v>49</v>
      </c>
    </row>
    <row r="3" spans="1:8" ht="45" customHeight="1" thickBot="1">
      <c r="A3" s="89" t="s">
        <v>231</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63</v>
      </c>
      <c r="G7" s="30" t="s">
        <v>61</v>
      </c>
      <c r="H7">
        <v>2</v>
      </c>
    </row>
    <row r="8" spans="1:8" ht="30" customHeight="1" thickBot="1">
      <c r="A8" s="31" t="s">
        <v>62</v>
      </c>
      <c r="B8" s="32">
        <f>VLOOKUP(B7,G5:H10,2,FALSE)</f>
        <v>3</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79</v>
      </c>
      <c r="G13" s="33" t="s">
        <v>56</v>
      </c>
      <c r="H13" t="s">
        <v>57</v>
      </c>
    </row>
    <row r="14" spans="1:8" ht="30" customHeight="1" thickBot="1">
      <c r="A14" s="36" t="s">
        <v>62</v>
      </c>
      <c r="B14" s="32">
        <f>VLOOKUP(B13,G17:H20,2,FALSE)</f>
        <v>3</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3</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3.75</v>
      </c>
    </row>
    <row r="45" spans="1:8" ht="30" customHeight="1" thickBot="1">
      <c r="A45" s="75"/>
      <c r="B45" s="76"/>
    </row>
    <row r="46" spans="1:8" ht="30" customHeight="1" thickBot="1">
      <c r="A46" s="91" t="s">
        <v>113</v>
      </c>
      <c r="B46" s="96"/>
    </row>
    <row r="47" spans="1:8" ht="63.75" customHeight="1" thickBot="1">
      <c r="A47" s="97" t="s">
        <v>188</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Schede'!B19,"non utilizzata")</f>
        <v>8</v>
      </c>
      <c r="D2" s="87" t="s">
        <v>48</v>
      </c>
      <c r="E2" s="88"/>
      <c r="F2" s="23" t="s">
        <v>49</v>
      </c>
      <c r="H2" t="s">
        <v>49</v>
      </c>
    </row>
    <row r="3" spans="1:8" ht="45" customHeight="1" thickBot="1">
      <c r="A3" s="89" t="s">
        <v>232</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99</v>
      </c>
      <c r="G35" s="42" t="s">
        <v>100</v>
      </c>
      <c r="H35">
        <v>4</v>
      </c>
    </row>
    <row r="36" spans="1:8" ht="30" customHeight="1" thickBot="1">
      <c r="A36" s="40" t="s">
        <v>62</v>
      </c>
      <c r="B36" s="41">
        <f>VLOOKUP(B35,G48:H54,2,FALSE)</f>
        <v>1</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3.75</v>
      </c>
    </row>
    <row r="45" spans="1:8" ht="30" customHeight="1" thickBot="1">
      <c r="A45" s="75"/>
      <c r="B45" s="76"/>
    </row>
    <row r="46" spans="1:8" ht="30" customHeight="1" thickBot="1">
      <c r="A46" s="91" t="s">
        <v>113</v>
      </c>
      <c r="B46" s="96"/>
    </row>
    <row r="47" spans="1:8" ht="80.25" customHeight="1" thickBot="1">
      <c r="A47" s="97" t="s">
        <v>189</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H68"/>
  <sheetViews>
    <sheetView topLeftCell="A4" workbookViewId="0"/>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Schede'!B20,"non utilizzata")</f>
        <v>9</v>
      </c>
      <c r="D2" s="87" t="s">
        <v>48</v>
      </c>
      <c r="E2" s="88"/>
      <c r="F2" s="23" t="s">
        <v>49</v>
      </c>
      <c r="H2" t="s">
        <v>49</v>
      </c>
    </row>
    <row r="3" spans="1:8" ht="45" customHeight="1" thickBot="1">
      <c r="A3" s="89" t="s">
        <v>233</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68</v>
      </c>
      <c r="G7" s="30" t="s">
        <v>61</v>
      </c>
      <c r="H7">
        <v>2</v>
      </c>
    </row>
    <row r="8" spans="1:8" ht="30" customHeight="1" thickBot="1">
      <c r="A8" s="31" t="s">
        <v>62</v>
      </c>
      <c r="B8" s="32">
        <f>VLOOKUP(B7,G5:H10,2,FALSE)</f>
        <v>5</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79</v>
      </c>
      <c r="G13" s="33" t="s">
        <v>56</v>
      </c>
      <c r="H13" t="s">
        <v>57</v>
      </c>
    </row>
    <row r="14" spans="1:8" ht="30" customHeight="1" thickBot="1">
      <c r="A14" s="36" t="s">
        <v>62</v>
      </c>
      <c r="B14" s="32">
        <f>VLOOKUP(B13,G17:H20,2,FALSE)</f>
        <v>3</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4</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106</v>
      </c>
      <c r="G29" s="42" t="s">
        <v>92</v>
      </c>
      <c r="H29">
        <v>5</v>
      </c>
    </row>
    <row r="30" spans="1:8" ht="30" customHeight="1" thickBot="1">
      <c r="A30" s="40" t="s">
        <v>62</v>
      </c>
      <c r="B30" s="41">
        <f>VLOOKUP(B29,G38:H43,2,FALSE)</f>
        <v>2</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99</v>
      </c>
      <c r="G35" s="42" t="s">
        <v>100</v>
      </c>
      <c r="H35">
        <v>4</v>
      </c>
    </row>
    <row r="36" spans="1:8" ht="30" customHeight="1" thickBot="1">
      <c r="A36" s="40" t="s">
        <v>62</v>
      </c>
      <c r="B36" s="41">
        <f>VLOOKUP(B35,G48:H54,2,FALSE)</f>
        <v>1</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7</v>
      </c>
    </row>
    <row r="45" spans="1:8" ht="30" customHeight="1" thickBot="1">
      <c r="A45" s="75"/>
      <c r="B45" s="76"/>
    </row>
    <row r="46" spans="1:8" ht="30" customHeight="1" thickBot="1">
      <c r="A46" s="91" t="s">
        <v>113</v>
      </c>
      <c r="B46" s="96"/>
    </row>
    <row r="47" spans="1:8" ht="69" customHeight="1" thickBot="1">
      <c r="A47" s="97" t="s">
        <v>190</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Schede'!B21,"non utilizzata")</f>
        <v>10</v>
      </c>
      <c r="D2" s="87" t="s">
        <v>48</v>
      </c>
      <c r="E2" s="88"/>
      <c r="F2" s="23" t="s">
        <v>49</v>
      </c>
      <c r="H2" t="s">
        <v>49</v>
      </c>
    </row>
    <row r="3" spans="1:8" ht="45" customHeight="1" thickBot="1">
      <c r="A3" s="89" t="s">
        <v>234</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79</v>
      </c>
      <c r="G13" s="33" t="s">
        <v>56</v>
      </c>
      <c r="H13" t="s">
        <v>57</v>
      </c>
    </row>
    <row r="14" spans="1:8" ht="30" customHeight="1" thickBot="1">
      <c r="A14" s="36" t="s">
        <v>62</v>
      </c>
      <c r="B14" s="32">
        <f>VLOOKUP(B13,G17:H20,2,FALSE)</f>
        <v>3</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3.8333333333333335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106</v>
      </c>
      <c r="G29" s="42" t="s">
        <v>92</v>
      </c>
      <c r="H29">
        <v>5</v>
      </c>
    </row>
    <row r="30" spans="1:8" ht="30" customHeight="1" thickBot="1">
      <c r="A30" s="40" t="s">
        <v>62</v>
      </c>
      <c r="B30" s="41">
        <f>VLOOKUP(B29,G38:H43,2,FALSE)</f>
        <v>2</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99</v>
      </c>
      <c r="G35" s="42" t="s">
        <v>100</v>
      </c>
      <c r="H35">
        <v>4</v>
      </c>
    </row>
    <row r="36" spans="1:8" ht="30" customHeight="1" thickBot="1">
      <c r="A36" s="40" t="s">
        <v>62</v>
      </c>
      <c r="B36" s="41">
        <f>VLOOKUP(B35,G48:H54,2,FALSE)</f>
        <v>1</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6.7083333333333339</v>
      </c>
    </row>
    <row r="45" spans="1:8" ht="30" customHeight="1" thickBot="1">
      <c r="A45" s="75"/>
      <c r="B45" s="76"/>
    </row>
    <row r="46" spans="1:8" ht="30" customHeight="1" thickBot="1">
      <c r="A46" s="91" t="s">
        <v>113</v>
      </c>
      <c r="B46" s="96"/>
    </row>
    <row r="47" spans="1:8" ht="68.25" customHeight="1" thickBot="1">
      <c r="A47" s="97" t="s">
        <v>190</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Schede'!B22,"non utilizzata")</f>
        <v>11</v>
      </c>
      <c r="D2" s="87" t="s">
        <v>48</v>
      </c>
      <c r="E2" s="88"/>
      <c r="F2" s="23" t="s">
        <v>49</v>
      </c>
      <c r="H2" t="s">
        <v>49</v>
      </c>
    </row>
    <row r="3" spans="1:8" ht="45" customHeight="1" thickBot="1">
      <c r="A3" s="89" t="s">
        <v>235</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123</v>
      </c>
      <c r="G38" s="33" t="s">
        <v>56</v>
      </c>
      <c r="H38" t="s">
        <v>57</v>
      </c>
    </row>
    <row r="39" spans="1:8" ht="30" customHeight="1" thickBot="1">
      <c r="A39" s="40" t="s">
        <v>62</v>
      </c>
      <c r="B39" s="41">
        <f>VLOOKUP(B38,G56:H61,2,FALSE)</f>
        <v>5</v>
      </c>
      <c r="G39" s="33" t="s">
        <v>91</v>
      </c>
      <c r="H39">
        <v>1</v>
      </c>
    </row>
    <row r="40" spans="1:8" ht="30" customHeight="1" thickBot="1">
      <c r="A40" s="47" t="s">
        <v>105</v>
      </c>
      <c r="B40" s="45">
        <f>IFERROR((B30+B33+B36+B39)/4,"-")</f>
        <v>1.75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3.5</v>
      </c>
    </row>
    <row r="45" spans="1:8" ht="30" customHeight="1" thickBot="1">
      <c r="A45" s="75"/>
      <c r="B45" s="76"/>
    </row>
    <row r="46" spans="1:8" ht="30" customHeight="1" thickBot="1">
      <c r="A46" s="91" t="s">
        <v>113</v>
      </c>
      <c r="B46" s="96"/>
    </row>
    <row r="47" spans="1:8" ht="34.5" customHeight="1" thickBot="1">
      <c r="A47" s="97" t="s">
        <v>191</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Schede'!B23,"non utilizzata")</f>
        <v>12</v>
      </c>
      <c r="D2" s="87" t="s">
        <v>48</v>
      </c>
      <c r="E2" s="88"/>
      <c r="F2" s="23" t="s">
        <v>49</v>
      </c>
      <c r="H2" t="s">
        <v>49</v>
      </c>
    </row>
    <row r="3" spans="1:8" ht="45" customHeight="1" thickBot="1">
      <c r="A3" s="89" t="s">
        <v>236</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2.1666666666666665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123</v>
      </c>
      <c r="G38" s="33" t="s">
        <v>56</v>
      </c>
      <c r="H38" t="s">
        <v>57</v>
      </c>
    </row>
    <row r="39" spans="1:8" ht="30" customHeight="1" thickBot="1">
      <c r="A39" s="40" t="s">
        <v>62</v>
      </c>
      <c r="B39" s="41">
        <f>VLOOKUP(B38,G56:H61,2,FALSE)</f>
        <v>5</v>
      </c>
      <c r="G39" s="33" t="s">
        <v>91</v>
      </c>
      <c r="H39">
        <v>1</v>
      </c>
    </row>
    <row r="40" spans="1:8" ht="30" customHeight="1" thickBot="1">
      <c r="A40" s="47" t="s">
        <v>105</v>
      </c>
      <c r="B40" s="45">
        <f>IFERROR((B30+B33+B36+B39)/4,"-")</f>
        <v>1.75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3.7916666666666665</v>
      </c>
    </row>
    <row r="45" spans="1:8" ht="30" customHeight="1" thickBot="1">
      <c r="A45" s="75"/>
      <c r="B45" s="76"/>
    </row>
    <row r="46" spans="1:8" ht="30" customHeight="1" thickBot="1">
      <c r="A46" s="91" t="s">
        <v>113</v>
      </c>
      <c r="B46" s="96"/>
    </row>
    <row r="47" spans="1:8" ht="69" customHeight="1" thickBot="1">
      <c r="A47" s="97" t="s">
        <v>192</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H68"/>
  <sheetViews>
    <sheetView workbookViewId="0">
      <selection activeCell="D16" sqref="D1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Schede'!B24,"non utilizzata")</f>
        <v>13</v>
      </c>
      <c r="D2" s="87" t="s">
        <v>48</v>
      </c>
      <c r="E2" s="88"/>
      <c r="F2" s="23" t="s">
        <v>49</v>
      </c>
      <c r="H2" t="s">
        <v>49</v>
      </c>
    </row>
    <row r="3" spans="1:8" ht="45" customHeight="1" thickBot="1">
      <c r="A3" s="89" t="s">
        <v>237</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2.1666666666666665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121</v>
      </c>
      <c r="G38" s="33" t="s">
        <v>56</v>
      </c>
      <c r="H38" t="s">
        <v>57</v>
      </c>
    </row>
    <row r="39" spans="1:8" ht="30" customHeight="1" thickBot="1">
      <c r="A39" s="40" t="s">
        <v>62</v>
      </c>
      <c r="B39" s="41">
        <f>VLOOKUP(B38,G56:H61,2,FALSE)</f>
        <v>2</v>
      </c>
      <c r="G39" s="33" t="s">
        <v>91</v>
      </c>
      <c r="H39">
        <v>1</v>
      </c>
    </row>
    <row r="40" spans="1:8" ht="30" customHeight="1" thickBot="1">
      <c r="A40" s="47" t="s">
        <v>105</v>
      </c>
      <c r="B40" s="45">
        <f>IFERROR((B30+B33+B36+B39)/4,"-")</f>
        <v>1</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2.1666666666666665</v>
      </c>
    </row>
    <row r="45" spans="1:8" ht="30" customHeight="1" thickBot="1">
      <c r="A45" s="75"/>
      <c r="B45" s="76"/>
    </row>
    <row r="46" spans="1:8" ht="30" customHeight="1" thickBot="1">
      <c r="A46" s="91" t="s">
        <v>113</v>
      </c>
      <c r="B46" s="96"/>
    </row>
    <row r="47" spans="1:8" ht="66.75" customHeight="1" thickBot="1">
      <c r="A47" s="97" t="s">
        <v>193</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Schede'!B25,"non utilizzata")</f>
        <v>14</v>
      </c>
      <c r="D2" s="87" t="s">
        <v>48</v>
      </c>
      <c r="E2" s="88"/>
      <c r="F2" s="23" t="s">
        <v>49</v>
      </c>
      <c r="H2" t="s">
        <v>49</v>
      </c>
    </row>
    <row r="3" spans="1:8" ht="45" customHeight="1" thickBot="1">
      <c r="A3" s="89" t="s">
        <v>238</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63</v>
      </c>
      <c r="G7" s="30" t="s">
        <v>61</v>
      </c>
      <c r="H7">
        <v>2</v>
      </c>
    </row>
    <row r="8" spans="1:8" ht="30" customHeight="1" thickBot="1">
      <c r="A8" s="31" t="s">
        <v>62</v>
      </c>
      <c r="B8" s="32">
        <f>VLOOKUP(B7,G5:H10,2,FALSE)</f>
        <v>3</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3.3333333333333335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121</v>
      </c>
      <c r="G38" s="33" t="s">
        <v>56</v>
      </c>
      <c r="H38" t="s">
        <v>57</v>
      </c>
    </row>
    <row r="39" spans="1:8" ht="30" customHeight="1" thickBot="1">
      <c r="A39" s="40" t="s">
        <v>62</v>
      </c>
      <c r="B39" s="41">
        <f>VLOOKUP(B38,G56:H61,2,FALSE)</f>
        <v>2</v>
      </c>
      <c r="G39" s="33" t="s">
        <v>91</v>
      </c>
      <c r="H39">
        <v>1</v>
      </c>
    </row>
    <row r="40" spans="1:8" ht="30" customHeight="1" thickBot="1">
      <c r="A40" s="47" t="s">
        <v>105</v>
      </c>
      <c r="B40" s="45">
        <f>IFERROR((B30+B33+B36+B39)/4,"-")</f>
        <v>1</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3.3333333333333335</v>
      </c>
    </row>
    <row r="45" spans="1:8" ht="30" customHeight="1" thickBot="1">
      <c r="A45" s="75"/>
      <c r="B45" s="76"/>
    </row>
    <row r="46" spans="1:8" ht="30" customHeight="1" thickBot="1">
      <c r="A46" s="91" t="s">
        <v>113</v>
      </c>
      <c r="B46" s="96"/>
    </row>
    <row r="47" spans="1:8" ht="84" customHeight="1" thickBot="1">
      <c r="A47" s="97" t="s">
        <v>194</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H68"/>
  <sheetViews>
    <sheetView workbookViewId="0">
      <selection activeCell="I15" sqref="I15"/>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Schede'!B26,"non utilizzata")</f>
        <v>15</v>
      </c>
      <c r="D2" s="87" t="s">
        <v>48</v>
      </c>
      <c r="E2" s="88"/>
      <c r="F2" s="23" t="s">
        <v>49</v>
      </c>
      <c r="H2" t="s">
        <v>49</v>
      </c>
    </row>
    <row r="3" spans="1:8" ht="45" customHeight="1" thickBot="1">
      <c r="A3" s="89" t="s">
        <v>239</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3.1666666666666665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3.958333333333333</v>
      </c>
    </row>
    <row r="45" spans="1:8" ht="30" customHeight="1" thickBot="1">
      <c r="A45" s="75"/>
      <c r="B45" s="76"/>
    </row>
    <row r="46" spans="1:8" ht="30" customHeight="1" thickBot="1">
      <c r="A46" s="91" t="s">
        <v>113</v>
      </c>
      <c r="B46" s="96"/>
    </row>
    <row r="47" spans="1:8" ht="51.75" customHeight="1" thickBot="1">
      <c r="A47" s="97" t="s">
        <v>195</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Schede'!B27,"non utilizzata")</f>
        <v>16</v>
      </c>
      <c r="D2" s="87" t="s">
        <v>48</v>
      </c>
      <c r="E2" s="88"/>
      <c r="F2" s="23" t="s">
        <v>49</v>
      </c>
      <c r="H2" t="s">
        <v>49</v>
      </c>
    </row>
    <row r="3" spans="1:8" ht="45" customHeight="1" thickBot="1">
      <c r="A3" s="89" t="s">
        <v>240</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68</v>
      </c>
      <c r="G7" s="30" t="s">
        <v>61</v>
      </c>
      <c r="H7">
        <v>2</v>
      </c>
    </row>
    <row r="8" spans="1:8" ht="30" customHeight="1" thickBot="1">
      <c r="A8" s="31" t="s">
        <v>62</v>
      </c>
      <c r="B8" s="32">
        <f>VLOOKUP(B7,G5:H10,2,FALSE)</f>
        <v>5</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3.8333333333333335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4.791666666666667</v>
      </c>
    </row>
    <row r="45" spans="1:8" ht="30" customHeight="1" thickBot="1">
      <c r="A45" s="75"/>
      <c r="B45" s="76"/>
    </row>
    <row r="46" spans="1:8" ht="30" customHeight="1" thickBot="1">
      <c r="A46" s="91" t="s">
        <v>113</v>
      </c>
      <c r="B46" s="96"/>
    </row>
    <row r="47" spans="1:8" ht="69" customHeight="1" thickBot="1">
      <c r="A47" s="97" t="s">
        <v>196</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215"/>
  <sheetViews>
    <sheetView tabSelected="1" workbookViewId="0">
      <selection activeCell="A4" sqref="A4:F4"/>
    </sheetView>
  </sheetViews>
  <sheetFormatPr defaultRowHeight="15"/>
  <cols>
    <col min="1" max="1" width="3.28515625" style="57" customWidth="1"/>
    <col min="2" max="2" width="123.42578125" customWidth="1"/>
    <col min="3" max="3" width="16.28515625" style="20" customWidth="1"/>
    <col min="4" max="4" width="18" style="20" customWidth="1"/>
    <col min="5" max="5" width="15" style="20" customWidth="1"/>
    <col min="6" max="6" width="5.85546875" style="58"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c r="A1" s="81" t="s">
        <v>250</v>
      </c>
      <c r="B1" s="81"/>
      <c r="C1" s="81"/>
      <c r="D1" s="81"/>
      <c r="E1" s="81"/>
      <c r="F1" s="81"/>
    </row>
    <row r="2" spans="1:8" ht="19.5" thickBot="1">
      <c r="A2" s="82" t="s">
        <v>124</v>
      </c>
      <c r="B2" s="82"/>
      <c r="C2" s="82"/>
      <c r="D2" s="82"/>
      <c r="E2" s="82"/>
      <c r="F2" s="82"/>
      <c r="H2" s="3" t="s">
        <v>53</v>
      </c>
    </row>
    <row r="3" spans="1:8" ht="10.5" customHeight="1" thickBot="1">
      <c r="A3" s="50"/>
      <c r="B3" s="50"/>
      <c r="C3" s="51"/>
      <c r="D3" s="51"/>
      <c r="E3" s="51"/>
      <c r="F3" s="50"/>
      <c r="H3" s="52"/>
    </row>
    <row r="4" spans="1:8" ht="51.75" customHeight="1" thickBot="1">
      <c r="A4" s="83" t="s">
        <v>251</v>
      </c>
      <c r="B4" s="83"/>
      <c r="C4" s="83"/>
      <c r="D4" s="83"/>
      <c r="E4" s="83"/>
      <c r="F4" s="83"/>
      <c r="H4" s="3" t="s">
        <v>30</v>
      </c>
    </row>
    <row r="5" spans="1:8" ht="7.5" customHeight="1">
      <c r="A5" s="53"/>
      <c r="B5" s="54"/>
      <c r="C5" s="55"/>
      <c r="D5" s="55"/>
      <c r="E5" s="55"/>
      <c r="F5" s="56"/>
    </row>
    <row r="6" spans="1:8" ht="36.75" customHeight="1"/>
    <row r="7" spans="1:8" ht="4.5" customHeight="1">
      <c r="A7" s="59"/>
    </row>
    <row r="8" spans="1:8" ht="12.75" customHeight="1">
      <c r="A8" s="59"/>
    </row>
    <row r="9" spans="1:8" ht="3" customHeight="1">
      <c r="A9" s="60"/>
    </row>
    <row r="10" spans="1:8" ht="20.25" customHeight="1">
      <c r="A10" s="84" t="s">
        <v>125</v>
      </c>
      <c r="B10" s="84"/>
      <c r="C10" s="84"/>
      <c r="D10" s="84"/>
      <c r="E10" s="84"/>
      <c r="F10" s="84"/>
    </row>
    <row r="11" spans="1:8" ht="34.5" customHeight="1">
      <c r="A11" s="80" t="s">
        <v>126</v>
      </c>
      <c r="B11" s="80"/>
      <c r="C11" s="80"/>
      <c r="D11" s="80"/>
      <c r="E11" s="80"/>
      <c r="F11" s="80"/>
    </row>
    <row r="12" spans="1:8" ht="18.75">
      <c r="B12" s="61" t="s">
        <v>127</v>
      </c>
      <c r="C12" s="62" t="s">
        <v>128</v>
      </c>
      <c r="D12" s="62" t="s">
        <v>129</v>
      </c>
      <c r="E12" s="62" t="s">
        <v>130</v>
      </c>
    </row>
    <row r="13" spans="1:8" ht="5.25" customHeight="1">
      <c r="B13" s="63"/>
      <c r="C13" s="64"/>
      <c r="D13" s="64"/>
      <c r="E13" s="64"/>
    </row>
    <row r="14" spans="1:8">
      <c r="C14"/>
      <c r="D14" t="s">
        <v>131</v>
      </c>
      <c r="E14"/>
    </row>
    <row r="15" spans="1:8">
      <c r="B15" t="s">
        <v>132</v>
      </c>
      <c r="C15">
        <v>3.75</v>
      </c>
      <c r="D15">
        <v>2.5</v>
      </c>
      <c r="E15">
        <v>1.5</v>
      </c>
    </row>
    <row r="16" spans="1:8">
      <c r="B16" t="s">
        <v>133</v>
      </c>
      <c r="C16">
        <v>2.5</v>
      </c>
      <c r="D16">
        <v>2</v>
      </c>
      <c r="E16">
        <v>1.25</v>
      </c>
    </row>
    <row r="17" spans="2:5">
      <c r="B17" t="s">
        <v>134</v>
      </c>
      <c r="C17">
        <v>5.25</v>
      </c>
      <c r="D17">
        <v>3.5</v>
      </c>
      <c r="E17">
        <v>1.5</v>
      </c>
    </row>
    <row r="18" spans="2:5">
      <c r="B18" t="s">
        <v>135</v>
      </c>
      <c r="C18">
        <v>2.916666666666667</v>
      </c>
      <c r="D18">
        <v>2.3333333333333335</v>
      </c>
      <c r="E18">
        <v>1.25</v>
      </c>
    </row>
    <row r="19" spans="2:5">
      <c r="B19" t="s">
        <v>136</v>
      </c>
      <c r="C19">
        <v>4.25</v>
      </c>
      <c r="D19">
        <v>2.8333333333333335</v>
      </c>
      <c r="E19">
        <v>1.5</v>
      </c>
    </row>
    <row r="20" spans="2:5">
      <c r="B20" t="s">
        <v>137</v>
      </c>
      <c r="C20">
        <v>2.916666666666667</v>
      </c>
      <c r="D20">
        <v>2.3333333333333335</v>
      </c>
      <c r="E20">
        <v>1.25</v>
      </c>
    </row>
    <row r="21" spans="2:5">
      <c r="B21" t="s">
        <v>138</v>
      </c>
      <c r="C21">
        <v>3.75</v>
      </c>
      <c r="D21">
        <v>3</v>
      </c>
      <c r="E21">
        <v>1.25</v>
      </c>
    </row>
    <row r="22" spans="2:5">
      <c r="B22" t="s">
        <v>139</v>
      </c>
      <c r="C22">
        <v>3.75</v>
      </c>
      <c r="D22">
        <v>1.8333333333333333</v>
      </c>
      <c r="E22">
        <v>1.5</v>
      </c>
    </row>
    <row r="23" spans="2:5">
      <c r="B23" t="s">
        <v>140</v>
      </c>
      <c r="C23">
        <v>7</v>
      </c>
      <c r="D23">
        <v>4</v>
      </c>
      <c r="E23">
        <v>1.75</v>
      </c>
    </row>
    <row r="24" spans="2:5">
      <c r="B24" t="s">
        <v>141</v>
      </c>
      <c r="C24">
        <v>6.7083333333333339</v>
      </c>
      <c r="D24">
        <v>3.8333333333333335</v>
      </c>
      <c r="E24">
        <v>1.75</v>
      </c>
    </row>
    <row r="25" spans="2:5">
      <c r="B25" t="s">
        <v>142</v>
      </c>
      <c r="C25">
        <v>3.5</v>
      </c>
      <c r="D25">
        <v>2</v>
      </c>
      <c r="E25">
        <v>1.75</v>
      </c>
    </row>
    <row r="26" spans="2:5">
      <c r="B26" t="s">
        <v>143</v>
      </c>
      <c r="C26">
        <v>3.7916666666666665</v>
      </c>
      <c r="D26">
        <v>2.1666666666666665</v>
      </c>
      <c r="E26">
        <v>1.75</v>
      </c>
    </row>
    <row r="27" spans="2:5">
      <c r="B27" t="s">
        <v>144</v>
      </c>
      <c r="C27">
        <v>2.1666666666666665</v>
      </c>
      <c r="D27">
        <v>2.1666666666666665</v>
      </c>
      <c r="E27">
        <v>1</v>
      </c>
    </row>
    <row r="28" spans="2:5">
      <c r="B28" t="s">
        <v>145</v>
      </c>
      <c r="C28">
        <v>3.3333333333333335</v>
      </c>
      <c r="D28">
        <v>3.3333333333333335</v>
      </c>
      <c r="E28">
        <v>1</v>
      </c>
    </row>
    <row r="29" spans="2:5">
      <c r="B29" t="s">
        <v>146</v>
      </c>
      <c r="C29">
        <v>3.958333333333333</v>
      </c>
      <c r="D29">
        <v>3.1666666666666665</v>
      </c>
      <c r="E29">
        <v>1.25</v>
      </c>
    </row>
    <row r="30" spans="2:5">
      <c r="B30" t="s">
        <v>147</v>
      </c>
      <c r="C30">
        <v>4.791666666666667</v>
      </c>
      <c r="D30">
        <v>3.8333333333333335</v>
      </c>
      <c r="E30">
        <v>1.25</v>
      </c>
    </row>
    <row r="31" spans="2:5">
      <c r="B31" t="s">
        <v>148</v>
      </c>
      <c r="C31">
        <v>2.6666666666666665</v>
      </c>
      <c r="D31">
        <v>2.6666666666666665</v>
      </c>
      <c r="E31">
        <v>1</v>
      </c>
    </row>
    <row r="32" spans="2:5">
      <c r="B32" t="s">
        <v>149</v>
      </c>
      <c r="C32">
        <v>4.125</v>
      </c>
      <c r="D32">
        <v>1.8333333333333333</v>
      </c>
      <c r="E32">
        <v>2.25</v>
      </c>
    </row>
    <row r="33" spans="2:5">
      <c r="B33" t="s">
        <v>150</v>
      </c>
      <c r="C33">
        <v>2.1666666666666665</v>
      </c>
      <c r="D33">
        <v>2.1666666666666665</v>
      </c>
      <c r="E33">
        <v>1</v>
      </c>
    </row>
    <row r="34" spans="2:5">
      <c r="B34" t="s">
        <v>151</v>
      </c>
      <c r="C34">
        <v>3.541666666666667</v>
      </c>
      <c r="D34">
        <v>2.8333333333333335</v>
      </c>
      <c r="E34">
        <v>1.25</v>
      </c>
    </row>
    <row r="35" spans="2:5">
      <c r="B35" t="s">
        <v>152</v>
      </c>
      <c r="C35">
        <v>4.166666666666667</v>
      </c>
      <c r="D35">
        <v>3.3333333333333335</v>
      </c>
      <c r="E35">
        <v>1.25</v>
      </c>
    </row>
    <row r="36" spans="2:5">
      <c r="B36" t="s">
        <v>153</v>
      </c>
      <c r="C36">
        <v>2.1666666666666665</v>
      </c>
      <c r="D36">
        <v>2.1666666666666665</v>
      </c>
      <c r="E36">
        <v>1</v>
      </c>
    </row>
    <row r="37" spans="2:5">
      <c r="B37" t="s">
        <v>154</v>
      </c>
      <c r="C37">
        <v>2</v>
      </c>
      <c r="D37">
        <v>2</v>
      </c>
      <c r="E37">
        <v>1</v>
      </c>
    </row>
    <row r="38" spans="2:5">
      <c r="B38" t="s">
        <v>155</v>
      </c>
      <c r="C38">
        <v>4.375</v>
      </c>
      <c r="D38">
        <v>3.5</v>
      </c>
      <c r="E38">
        <v>1.25</v>
      </c>
    </row>
    <row r="39" spans="2:5">
      <c r="B39" t="s">
        <v>156</v>
      </c>
      <c r="C39">
        <v>4.375</v>
      </c>
      <c r="D39">
        <v>3.5</v>
      </c>
      <c r="E39">
        <v>1.25</v>
      </c>
    </row>
    <row r="40" spans="2:5">
      <c r="B40" t="s">
        <v>157</v>
      </c>
      <c r="C40">
        <v>4.375</v>
      </c>
      <c r="D40">
        <v>3.5</v>
      </c>
      <c r="E40">
        <v>1.25</v>
      </c>
    </row>
    <row r="41" spans="2:5">
      <c r="B41" t="s">
        <v>158</v>
      </c>
      <c r="C41">
        <v>4.375</v>
      </c>
      <c r="D41">
        <v>3.5</v>
      </c>
      <c r="E41">
        <v>1.25</v>
      </c>
    </row>
    <row r="42" spans="2:5">
      <c r="B42" t="s">
        <v>159</v>
      </c>
      <c r="C42">
        <v>4.375</v>
      </c>
      <c r="D42">
        <v>3.5</v>
      </c>
      <c r="E42">
        <v>1.25</v>
      </c>
    </row>
    <row r="43" spans="2:5">
      <c r="B43" t="s">
        <v>160</v>
      </c>
      <c r="C43">
        <v>4.583333333333333</v>
      </c>
      <c r="D43">
        <v>3.6666666666666665</v>
      </c>
      <c r="E43">
        <v>1.25</v>
      </c>
    </row>
    <row r="44" spans="2:5">
      <c r="B44" t="s">
        <v>161</v>
      </c>
      <c r="C44">
        <v>0.875</v>
      </c>
      <c r="D44">
        <v>1.1666666666666667</v>
      </c>
      <c r="E44">
        <v>0.75</v>
      </c>
    </row>
    <row r="45" spans="2:5">
      <c r="B45" t="s">
        <v>162</v>
      </c>
      <c r="C45">
        <v>0.875</v>
      </c>
      <c r="D45">
        <v>1.1666666666666667</v>
      </c>
      <c r="E45">
        <v>0.75</v>
      </c>
    </row>
    <row r="46" spans="2:5">
      <c r="B46" t="s">
        <v>163</v>
      </c>
      <c r="C46">
        <v>2.1666666666666665</v>
      </c>
      <c r="D46">
        <v>2.1666666666666665</v>
      </c>
      <c r="E46">
        <v>1</v>
      </c>
    </row>
    <row r="47" spans="2:5">
      <c r="B47" t="s">
        <v>164</v>
      </c>
      <c r="C47">
        <v>3.75</v>
      </c>
      <c r="D47">
        <v>3</v>
      </c>
      <c r="E47">
        <v>1.25</v>
      </c>
    </row>
    <row r="48" spans="2:5">
      <c r="B48" t="s">
        <v>165</v>
      </c>
      <c r="C48">
        <v>3.333333333333333</v>
      </c>
      <c r="D48">
        <v>2.6666666666666665</v>
      </c>
      <c r="E48">
        <v>1.25</v>
      </c>
    </row>
    <row r="49" spans="2:5">
      <c r="B49" t="s">
        <v>166</v>
      </c>
      <c r="C49">
        <v>3.125</v>
      </c>
      <c r="D49">
        <v>2.5</v>
      </c>
      <c r="E49">
        <v>1.25</v>
      </c>
    </row>
    <row r="50" spans="2:5">
      <c r="B50" t="s">
        <v>167</v>
      </c>
      <c r="C50">
        <v>2.333333333333333</v>
      </c>
      <c r="D50">
        <v>1.3333333333333333</v>
      </c>
      <c r="E50">
        <v>1.75</v>
      </c>
    </row>
    <row r="51" spans="2:5">
      <c r="B51" t="s">
        <v>168</v>
      </c>
      <c r="C51">
        <v>1.6666666666666665</v>
      </c>
      <c r="D51">
        <v>1.3333333333333333</v>
      </c>
      <c r="E51">
        <v>1.25</v>
      </c>
    </row>
    <row r="52" spans="2:5">
      <c r="B52" t="s">
        <v>169</v>
      </c>
      <c r="C52">
        <v>5.8333333333333339</v>
      </c>
      <c r="D52">
        <v>3.3333333333333335</v>
      </c>
      <c r="E52">
        <v>1.75</v>
      </c>
    </row>
    <row r="53" spans="2:5">
      <c r="B53" t="s">
        <v>170</v>
      </c>
      <c r="C53">
        <v>3.208333333333333</v>
      </c>
      <c r="D53">
        <v>1.8333333333333333</v>
      </c>
      <c r="E53">
        <v>1.75</v>
      </c>
    </row>
    <row r="54" spans="2:5">
      <c r="B54" t="s">
        <v>171</v>
      </c>
      <c r="C54">
        <v>0.875</v>
      </c>
      <c r="D54">
        <v>1.1666666666666667</v>
      </c>
      <c r="E54">
        <v>0.75</v>
      </c>
    </row>
    <row r="55" spans="2:5">
      <c r="B55" t="s">
        <v>172</v>
      </c>
      <c r="C55">
        <v>1.5</v>
      </c>
      <c r="D55">
        <v>2</v>
      </c>
      <c r="E55">
        <v>0.75</v>
      </c>
    </row>
    <row r="56" spans="2:5">
      <c r="B56" t="s">
        <v>173</v>
      </c>
      <c r="C56">
        <v>2</v>
      </c>
      <c r="D56">
        <v>2.6666666666666665</v>
      </c>
      <c r="E56">
        <v>0.75</v>
      </c>
    </row>
    <row r="57" spans="2:5">
      <c r="B57" t="s">
        <v>174</v>
      </c>
      <c r="C57">
        <v>3.333333333333333</v>
      </c>
      <c r="D57">
        <v>2.6666666666666665</v>
      </c>
      <c r="E57">
        <v>1.25</v>
      </c>
    </row>
    <row r="58" spans="2:5">
      <c r="B58" t="s">
        <v>175</v>
      </c>
      <c r="C58">
        <v>1.6666666666666667</v>
      </c>
      <c r="D58">
        <v>1.6666666666666667</v>
      </c>
      <c r="E58">
        <v>1</v>
      </c>
    </row>
    <row r="59" spans="2:5">
      <c r="B59" t="s">
        <v>176</v>
      </c>
      <c r="C59">
        <v>3.125</v>
      </c>
      <c r="D59">
        <v>2.5</v>
      </c>
      <c r="E59">
        <v>1.25</v>
      </c>
    </row>
    <row r="60" spans="2:5">
      <c r="B60" t="s">
        <v>177</v>
      </c>
      <c r="C60">
        <v>4.75</v>
      </c>
      <c r="D60">
        <v>3.1666666666666665</v>
      </c>
      <c r="E60">
        <v>1.5</v>
      </c>
    </row>
    <row r="61" spans="2:5">
      <c r="B61" t="s">
        <v>178</v>
      </c>
      <c r="C61">
        <v>3.75</v>
      </c>
      <c r="D61">
        <v>3</v>
      </c>
      <c r="E61">
        <v>1.25</v>
      </c>
    </row>
    <row r="62" spans="2:5" hidden="1">
      <c r="B62" t="s">
        <v>179</v>
      </c>
      <c r="C62">
        <v>0</v>
      </c>
      <c r="D62">
        <v>0</v>
      </c>
      <c r="E62">
        <v>0</v>
      </c>
    </row>
    <row r="63" spans="2:5">
      <c r="B63" t="s">
        <v>180</v>
      </c>
      <c r="C63">
        <v>4.75</v>
      </c>
      <c r="D63">
        <v>3.1666666666666665</v>
      </c>
      <c r="E63">
        <v>1.5</v>
      </c>
    </row>
    <row r="64" spans="2:5">
      <c r="C64" s="1"/>
      <c r="D64" s="1"/>
      <c r="E64" s="1"/>
    </row>
    <row r="65" spans="3:5">
      <c r="C65" s="1"/>
      <c r="D65" s="1"/>
      <c r="E65" s="1"/>
    </row>
    <row r="66" spans="3:5">
      <c r="C66" s="1"/>
      <c r="D66" s="1"/>
      <c r="E66" s="1"/>
    </row>
    <row r="67" spans="3:5">
      <c r="C67" s="1"/>
      <c r="D67" s="1"/>
      <c r="E67" s="1"/>
    </row>
    <row r="68" spans="3:5">
      <c r="C68" s="1"/>
      <c r="D68" s="1"/>
      <c r="E68" s="1"/>
    </row>
    <row r="69" spans="3:5">
      <c r="C69" s="1"/>
      <c r="D69" s="1"/>
      <c r="E69" s="1"/>
    </row>
    <row r="70" spans="3:5">
      <c r="C70" s="1"/>
      <c r="D70" s="1"/>
      <c r="E70" s="1"/>
    </row>
    <row r="71" spans="3:5">
      <c r="C71" s="1"/>
      <c r="D71" s="1"/>
      <c r="E71" s="1"/>
    </row>
    <row r="72" spans="3:5">
      <c r="C72" s="1"/>
      <c r="D72" s="1"/>
      <c r="E72" s="1"/>
    </row>
    <row r="73" spans="3:5">
      <c r="C73" s="1"/>
      <c r="D73" s="1"/>
      <c r="E73" s="1"/>
    </row>
    <row r="74" spans="3:5">
      <c r="C74" s="1"/>
      <c r="D74" s="1"/>
      <c r="E74" s="1"/>
    </row>
    <row r="75" spans="3:5">
      <c r="C75" s="1"/>
      <c r="D75" s="1"/>
      <c r="E75" s="1"/>
    </row>
    <row r="76" spans="3:5">
      <c r="C76" s="1"/>
      <c r="D76" s="1"/>
      <c r="E76" s="1"/>
    </row>
    <row r="77" spans="3:5">
      <c r="C77" s="1"/>
      <c r="D77" s="1"/>
      <c r="E77" s="1"/>
    </row>
    <row r="78" spans="3:5">
      <c r="C78" s="1"/>
      <c r="D78" s="1"/>
      <c r="E78" s="1"/>
    </row>
    <row r="79" spans="3:5">
      <c r="C79" s="1"/>
      <c r="D79" s="1"/>
      <c r="E79" s="1"/>
    </row>
    <row r="80" spans="3:5">
      <c r="C80" s="1"/>
      <c r="D80" s="1"/>
      <c r="E80" s="1"/>
    </row>
    <row r="81" spans="3:5">
      <c r="C81" s="1"/>
      <c r="D81" s="1"/>
      <c r="E81" s="1"/>
    </row>
    <row r="82" spans="3:5">
      <c r="C82" s="1"/>
      <c r="D82" s="1"/>
      <c r="E82" s="1"/>
    </row>
    <row r="83" spans="3:5">
      <c r="C83" s="1"/>
      <c r="D83" s="1"/>
      <c r="E83" s="1"/>
    </row>
    <row r="84" spans="3:5">
      <c r="C84" s="1"/>
      <c r="D84" s="1"/>
      <c r="E84" s="1"/>
    </row>
    <row r="85" spans="3:5">
      <c r="C85" s="1"/>
      <c r="D85" s="1"/>
      <c r="E85" s="1"/>
    </row>
    <row r="86" spans="3:5">
      <c r="C86" s="1"/>
      <c r="D86" s="1"/>
      <c r="E86" s="1"/>
    </row>
    <row r="87" spans="3:5">
      <c r="C87" s="1"/>
      <c r="D87" s="1"/>
      <c r="E87" s="1"/>
    </row>
    <row r="88" spans="3:5">
      <c r="C88" s="1"/>
      <c r="D88" s="1"/>
      <c r="E88" s="1"/>
    </row>
    <row r="89" spans="3:5">
      <c r="C89" s="1"/>
      <c r="D89" s="1"/>
      <c r="E89" s="1"/>
    </row>
    <row r="90" spans="3:5">
      <c r="C90" s="1"/>
      <c r="D90" s="1"/>
      <c r="E90" s="1"/>
    </row>
    <row r="91" spans="3:5">
      <c r="C91" s="1"/>
      <c r="D91" s="1"/>
      <c r="E91" s="1"/>
    </row>
    <row r="92" spans="3:5">
      <c r="C92" s="1"/>
      <c r="D92" s="1"/>
      <c r="E92" s="1"/>
    </row>
    <row r="93" spans="3:5">
      <c r="C93" s="1"/>
      <c r="D93" s="1"/>
      <c r="E93" s="1"/>
    </row>
    <row r="94" spans="3:5">
      <c r="C94" s="1"/>
      <c r="D94" s="1"/>
      <c r="E94" s="1"/>
    </row>
    <row r="95" spans="3:5">
      <c r="C95" s="1"/>
      <c r="D95" s="1"/>
      <c r="E95" s="1"/>
    </row>
    <row r="96" spans="3:5">
      <c r="C96" s="1"/>
      <c r="D96" s="1"/>
      <c r="E96" s="1"/>
    </row>
    <row r="97" spans="3:5">
      <c r="C97" s="1"/>
      <c r="D97" s="1"/>
      <c r="E97" s="1"/>
    </row>
    <row r="98" spans="3:5">
      <c r="C98" s="1"/>
      <c r="D98" s="1"/>
      <c r="E98" s="1"/>
    </row>
    <row r="99" spans="3:5">
      <c r="C99" s="1"/>
      <c r="D99" s="1"/>
      <c r="E99" s="1"/>
    </row>
    <row r="100" spans="3:5">
      <c r="C100" s="1"/>
      <c r="D100" s="1"/>
      <c r="E100" s="1"/>
    </row>
    <row r="101" spans="3:5">
      <c r="C101" s="1"/>
      <c r="D101" s="1"/>
      <c r="E101" s="1"/>
    </row>
    <row r="102" spans="3:5">
      <c r="C102" s="1"/>
      <c r="D102" s="1"/>
      <c r="E102" s="1"/>
    </row>
    <row r="103" spans="3:5">
      <c r="C103" s="1"/>
      <c r="D103" s="1"/>
      <c r="E103" s="1"/>
    </row>
    <row r="104" spans="3:5">
      <c r="C104" s="1"/>
      <c r="D104" s="1"/>
      <c r="E104" s="1"/>
    </row>
    <row r="105" spans="3:5">
      <c r="C105" s="1"/>
      <c r="D105" s="1"/>
      <c r="E105" s="1"/>
    </row>
    <row r="106" spans="3:5">
      <c r="C106" s="1"/>
      <c r="D106" s="1"/>
      <c r="E106" s="1"/>
    </row>
    <row r="107" spans="3:5">
      <c r="C107" s="1"/>
      <c r="D107" s="1"/>
      <c r="E107" s="1"/>
    </row>
    <row r="108" spans="3:5">
      <c r="C108" s="1"/>
      <c r="D108" s="1"/>
      <c r="E108" s="1"/>
    </row>
    <row r="109" spans="3:5">
      <c r="C109" s="1"/>
      <c r="D109" s="1"/>
      <c r="E109" s="1"/>
    </row>
    <row r="110" spans="3:5">
      <c r="C110" s="1"/>
      <c r="D110" s="1"/>
      <c r="E110" s="1"/>
    </row>
    <row r="111" spans="3:5">
      <c r="C111" s="1"/>
      <c r="D111" s="1"/>
      <c r="E111" s="1"/>
    </row>
    <row r="112" spans="3:5">
      <c r="C112" s="1"/>
      <c r="D112" s="1"/>
      <c r="E112" s="1"/>
    </row>
    <row r="113" spans="3:5">
      <c r="C113" s="1"/>
      <c r="D113" s="1"/>
      <c r="E113" s="1"/>
    </row>
    <row r="114" spans="3:5">
      <c r="C114" s="1"/>
      <c r="D114" s="1"/>
      <c r="E114" s="1"/>
    </row>
    <row r="115" spans="3:5">
      <c r="C115" s="1"/>
      <c r="D115" s="1"/>
      <c r="E115" s="1"/>
    </row>
    <row r="116" spans="3:5">
      <c r="C116" s="1"/>
      <c r="D116" s="1"/>
      <c r="E116" s="1"/>
    </row>
    <row r="117" spans="3:5">
      <c r="C117" s="1"/>
      <c r="D117" s="1"/>
      <c r="E117" s="1"/>
    </row>
    <row r="118" spans="3:5">
      <c r="C118" s="1"/>
      <c r="D118" s="1"/>
      <c r="E118" s="1"/>
    </row>
    <row r="119" spans="3:5">
      <c r="C119" s="1"/>
      <c r="D119" s="1"/>
      <c r="E119" s="1"/>
    </row>
    <row r="120" spans="3:5">
      <c r="C120" s="1"/>
      <c r="D120" s="1"/>
      <c r="E120" s="1"/>
    </row>
    <row r="121" spans="3:5">
      <c r="C121" s="1"/>
      <c r="D121" s="1"/>
      <c r="E121" s="1"/>
    </row>
    <row r="122" spans="3:5">
      <c r="C122" s="1"/>
      <c r="D122" s="1"/>
      <c r="E122" s="1"/>
    </row>
    <row r="123" spans="3:5">
      <c r="C123" s="1"/>
      <c r="D123" s="1"/>
      <c r="E123" s="1"/>
    </row>
    <row r="124" spans="3:5">
      <c r="C124" s="1"/>
      <c r="D124" s="1"/>
      <c r="E124" s="1"/>
    </row>
    <row r="125" spans="3:5">
      <c r="C125" s="1"/>
      <c r="D125" s="1"/>
      <c r="E125" s="1"/>
    </row>
    <row r="126" spans="3:5">
      <c r="C126" s="1"/>
      <c r="D126" s="1"/>
      <c r="E126" s="1"/>
    </row>
    <row r="127" spans="3:5">
      <c r="C127" s="1"/>
      <c r="D127" s="1"/>
      <c r="E127" s="1"/>
    </row>
    <row r="128" spans="3:5">
      <c r="C128" s="1"/>
      <c r="D128" s="1"/>
      <c r="E128" s="1"/>
    </row>
    <row r="129" spans="3:5">
      <c r="C129" s="1"/>
      <c r="D129" s="1"/>
      <c r="E129" s="1"/>
    </row>
    <row r="130" spans="3:5">
      <c r="C130" s="1"/>
      <c r="D130" s="1"/>
      <c r="E130" s="1"/>
    </row>
    <row r="131" spans="3:5">
      <c r="C131" s="1"/>
      <c r="D131" s="1"/>
      <c r="E131" s="1"/>
    </row>
    <row r="132" spans="3:5">
      <c r="C132" s="1"/>
      <c r="D132" s="1"/>
      <c r="E132" s="1"/>
    </row>
    <row r="133" spans="3:5">
      <c r="C133" s="1"/>
      <c r="D133" s="1"/>
      <c r="E133" s="1"/>
    </row>
    <row r="134" spans="3:5">
      <c r="C134" s="1"/>
      <c r="D134" s="1"/>
      <c r="E134" s="1"/>
    </row>
    <row r="135" spans="3:5">
      <c r="C135" s="1"/>
      <c r="D135" s="1"/>
      <c r="E135" s="1"/>
    </row>
    <row r="136" spans="3:5">
      <c r="C136" s="1"/>
      <c r="D136" s="1"/>
      <c r="E136" s="1"/>
    </row>
    <row r="137" spans="3:5">
      <c r="C137" s="1"/>
      <c r="D137" s="1"/>
      <c r="E137" s="1"/>
    </row>
    <row r="138" spans="3:5">
      <c r="C138" s="1"/>
      <c r="D138" s="1"/>
      <c r="E138" s="1"/>
    </row>
    <row r="139" spans="3:5">
      <c r="C139" s="1"/>
      <c r="D139" s="1"/>
      <c r="E139" s="1"/>
    </row>
    <row r="140" spans="3:5">
      <c r="C140" s="1"/>
      <c r="D140" s="1"/>
      <c r="E140" s="1"/>
    </row>
    <row r="141" spans="3:5">
      <c r="C141" s="1"/>
      <c r="D141" s="1"/>
      <c r="E141" s="1"/>
    </row>
    <row r="142" spans="3:5">
      <c r="C142" s="1"/>
      <c r="D142" s="1"/>
      <c r="E142" s="1"/>
    </row>
    <row r="143" spans="3:5">
      <c r="C143" s="1"/>
      <c r="D143" s="1"/>
      <c r="E143" s="1"/>
    </row>
    <row r="144" spans="3:5">
      <c r="C144" s="1"/>
      <c r="D144" s="1"/>
      <c r="E144" s="1"/>
    </row>
    <row r="145" spans="3:5">
      <c r="C145" s="1"/>
      <c r="D145" s="1"/>
      <c r="E145" s="1"/>
    </row>
    <row r="146" spans="3:5">
      <c r="C146" s="1"/>
      <c r="D146" s="1"/>
      <c r="E146" s="1"/>
    </row>
    <row r="147" spans="3:5">
      <c r="C147" s="1"/>
      <c r="D147" s="1"/>
      <c r="E147" s="1"/>
    </row>
    <row r="148" spans="3:5">
      <c r="C148" s="1"/>
      <c r="D148" s="1"/>
      <c r="E148" s="1"/>
    </row>
    <row r="149" spans="3:5">
      <c r="C149" s="1"/>
      <c r="D149" s="1"/>
      <c r="E149" s="1"/>
    </row>
    <row r="150" spans="3:5">
      <c r="C150" s="1"/>
      <c r="D150" s="1"/>
      <c r="E150" s="1"/>
    </row>
    <row r="151" spans="3:5">
      <c r="C151" s="1"/>
      <c r="D151" s="1"/>
      <c r="E151" s="1"/>
    </row>
    <row r="152" spans="3:5">
      <c r="C152" s="1"/>
      <c r="D152" s="1"/>
      <c r="E152" s="1"/>
    </row>
    <row r="153" spans="3:5">
      <c r="C153" s="1"/>
      <c r="D153" s="1"/>
      <c r="E153" s="1"/>
    </row>
    <row r="154" spans="3:5">
      <c r="C154" s="1"/>
      <c r="D154" s="1"/>
      <c r="E154" s="1"/>
    </row>
    <row r="155" spans="3:5">
      <c r="C155" s="1"/>
      <c r="D155" s="1"/>
      <c r="E155" s="1"/>
    </row>
    <row r="156" spans="3:5">
      <c r="C156" s="1"/>
      <c r="D156" s="1"/>
      <c r="E156" s="1"/>
    </row>
    <row r="157" spans="3:5">
      <c r="C157" s="1"/>
      <c r="D157" s="1"/>
      <c r="E157" s="1"/>
    </row>
    <row r="158" spans="3:5">
      <c r="C158" s="1"/>
      <c r="D158" s="1"/>
      <c r="E158" s="1"/>
    </row>
    <row r="159" spans="3:5">
      <c r="C159" s="1"/>
      <c r="D159" s="1"/>
      <c r="E159" s="1"/>
    </row>
    <row r="160" spans="3:5">
      <c r="C160" s="1"/>
      <c r="D160" s="1"/>
      <c r="E160" s="1"/>
    </row>
    <row r="161" spans="3:5">
      <c r="C161" s="1"/>
      <c r="D161" s="1"/>
      <c r="E161" s="1"/>
    </row>
    <row r="162" spans="3:5">
      <c r="C162" s="1"/>
      <c r="D162" s="1"/>
      <c r="E162" s="1"/>
    </row>
    <row r="163" spans="3:5">
      <c r="C163" s="1"/>
      <c r="D163" s="1"/>
      <c r="E163" s="1"/>
    </row>
    <row r="164" spans="3:5">
      <c r="C164" s="1"/>
      <c r="D164" s="1"/>
      <c r="E164" s="1"/>
    </row>
    <row r="165" spans="3:5">
      <c r="C165" s="1"/>
      <c r="D165" s="1"/>
      <c r="E165" s="1"/>
    </row>
    <row r="166" spans="3:5">
      <c r="C166" s="1"/>
      <c r="D166" s="1"/>
      <c r="E166" s="1"/>
    </row>
    <row r="167" spans="3:5">
      <c r="C167" s="1"/>
      <c r="D167" s="1"/>
      <c r="E167" s="1"/>
    </row>
    <row r="168" spans="3:5">
      <c r="C168" s="1"/>
      <c r="D168" s="1"/>
      <c r="E168" s="1"/>
    </row>
    <row r="169" spans="3:5">
      <c r="C169" s="1"/>
      <c r="D169" s="1"/>
      <c r="E169" s="1"/>
    </row>
    <row r="170" spans="3:5">
      <c r="C170" s="1"/>
      <c r="D170" s="1"/>
      <c r="E170" s="1"/>
    </row>
    <row r="171" spans="3:5">
      <c r="C171" s="1"/>
      <c r="D171" s="1"/>
      <c r="E171" s="1"/>
    </row>
    <row r="172" spans="3:5">
      <c r="C172" s="1"/>
      <c r="D172" s="1"/>
      <c r="E172" s="1"/>
    </row>
    <row r="173" spans="3:5">
      <c r="C173" s="1"/>
      <c r="D173" s="1"/>
      <c r="E173" s="1"/>
    </row>
    <row r="174" spans="3:5">
      <c r="C174" s="1"/>
      <c r="D174" s="1"/>
      <c r="E174" s="1"/>
    </row>
    <row r="175" spans="3:5">
      <c r="C175" s="1"/>
      <c r="D175" s="1"/>
      <c r="E175" s="1"/>
    </row>
    <row r="176" spans="3:5">
      <c r="C176" s="1"/>
      <c r="D176" s="1"/>
      <c r="E176" s="1"/>
    </row>
    <row r="177" spans="3:5">
      <c r="C177" s="1"/>
      <c r="D177" s="1"/>
      <c r="E177" s="1"/>
    </row>
    <row r="178" spans="3:5">
      <c r="C178" s="1"/>
      <c r="D178" s="1"/>
      <c r="E178" s="1"/>
    </row>
    <row r="179" spans="3:5">
      <c r="C179" s="1"/>
      <c r="D179" s="1"/>
      <c r="E179" s="1"/>
    </row>
    <row r="180" spans="3:5">
      <c r="C180" s="1"/>
      <c r="D180" s="1"/>
      <c r="E180" s="1"/>
    </row>
    <row r="181" spans="3:5">
      <c r="C181" s="1"/>
      <c r="D181" s="1"/>
      <c r="E181" s="1"/>
    </row>
    <row r="182" spans="3:5">
      <c r="C182" s="1"/>
      <c r="D182" s="1"/>
      <c r="E182" s="1"/>
    </row>
    <row r="183" spans="3:5">
      <c r="C183" s="1"/>
      <c r="D183" s="1"/>
      <c r="E183" s="1"/>
    </row>
    <row r="184" spans="3:5">
      <c r="C184" s="1"/>
      <c r="D184" s="1"/>
      <c r="E184" s="1"/>
    </row>
    <row r="185" spans="3:5">
      <c r="C185" s="1"/>
      <c r="D185" s="1"/>
      <c r="E185" s="1"/>
    </row>
    <row r="186" spans="3:5">
      <c r="C186" s="1"/>
      <c r="D186" s="1"/>
      <c r="E186" s="1"/>
    </row>
    <row r="187" spans="3:5">
      <c r="C187" s="1"/>
      <c r="D187" s="1"/>
      <c r="E187" s="1"/>
    </row>
    <row r="188" spans="3:5">
      <c r="C188" s="1"/>
      <c r="D188" s="1"/>
      <c r="E188" s="1"/>
    </row>
    <row r="189" spans="3:5">
      <c r="C189" s="1"/>
      <c r="D189" s="1"/>
      <c r="E189" s="1"/>
    </row>
    <row r="190" spans="3:5">
      <c r="C190" s="1"/>
      <c r="D190" s="1"/>
      <c r="E190" s="1"/>
    </row>
    <row r="191" spans="3:5">
      <c r="C191" s="1"/>
      <c r="D191" s="1"/>
      <c r="E191" s="1"/>
    </row>
    <row r="192" spans="3:5">
      <c r="C192" s="1"/>
      <c r="D192" s="1"/>
      <c r="E192" s="1"/>
    </row>
    <row r="193" spans="3:5">
      <c r="C193" s="1"/>
      <c r="D193" s="1"/>
      <c r="E193" s="1"/>
    </row>
    <row r="194" spans="3:5">
      <c r="C194" s="1"/>
      <c r="D194" s="1"/>
      <c r="E194" s="1"/>
    </row>
    <row r="195" spans="3:5">
      <c r="C195" s="1"/>
      <c r="D195" s="1"/>
      <c r="E195" s="1"/>
    </row>
    <row r="196" spans="3:5">
      <c r="C196" s="1"/>
      <c r="D196" s="1"/>
      <c r="E196" s="1"/>
    </row>
    <row r="197" spans="3:5">
      <c r="C197" s="1"/>
      <c r="D197" s="1"/>
      <c r="E197" s="1"/>
    </row>
    <row r="198" spans="3:5">
      <c r="C198" s="1"/>
      <c r="D198" s="1"/>
      <c r="E198" s="1"/>
    </row>
    <row r="199" spans="3:5">
      <c r="C199" s="1"/>
      <c r="D199" s="1"/>
      <c r="E199" s="1"/>
    </row>
    <row r="200" spans="3:5">
      <c r="C200" s="1"/>
      <c r="D200" s="1"/>
      <c r="E200" s="1"/>
    </row>
    <row r="201" spans="3:5">
      <c r="C201" s="1"/>
      <c r="D201" s="1"/>
      <c r="E201" s="1"/>
    </row>
    <row r="202" spans="3:5">
      <c r="C202" s="1"/>
      <c r="D202" s="1"/>
      <c r="E202" s="1"/>
    </row>
    <row r="203" spans="3:5">
      <c r="C203" s="1"/>
      <c r="D203" s="1"/>
      <c r="E203" s="1"/>
    </row>
    <row r="204" spans="3:5">
      <c r="C204" s="1"/>
      <c r="D204" s="1"/>
      <c r="E204" s="1"/>
    </row>
    <row r="205" spans="3:5">
      <c r="C205" s="1"/>
      <c r="D205" s="1"/>
      <c r="E205" s="1"/>
    </row>
    <row r="206" spans="3:5">
      <c r="C206" s="1"/>
      <c r="D206" s="1"/>
      <c r="E206" s="1"/>
    </row>
    <row r="207" spans="3:5">
      <c r="C207" s="1"/>
      <c r="D207" s="1"/>
      <c r="E207" s="1"/>
    </row>
    <row r="208" spans="3:5">
      <c r="C208" s="1"/>
      <c r="D208" s="1"/>
      <c r="E208" s="1"/>
    </row>
    <row r="209" spans="3:5">
      <c r="C209" s="1"/>
      <c r="D209" s="1"/>
      <c r="E209" s="1"/>
    </row>
    <row r="210" spans="3:5">
      <c r="C210" s="1"/>
      <c r="D210" s="1"/>
      <c r="E210" s="1"/>
    </row>
    <row r="211" spans="3:5">
      <c r="C211" s="1"/>
      <c r="D211" s="1"/>
      <c r="E211" s="1"/>
    </row>
    <row r="212" spans="3:5">
      <c r="C212" s="1"/>
      <c r="D212" s="1"/>
      <c r="E212" s="1"/>
    </row>
    <row r="213" spans="3:5">
      <c r="C213" s="1"/>
      <c r="D213" s="1"/>
      <c r="E213" s="1"/>
    </row>
    <row r="214" spans="3:5">
      <c r="C214" s="1"/>
      <c r="D214" s="1"/>
      <c r="E214" s="1"/>
    </row>
    <row r="215" spans="3:5">
      <c r="C215" s="1"/>
      <c r="D215" s="1"/>
      <c r="E215" s="1"/>
    </row>
  </sheetData>
  <mergeCells count="5">
    <mergeCell ref="A11:F11"/>
    <mergeCell ref="A1:F1"/>
    <mergeCell ref="A2:F2"/>
    <mergeCell ref="A4:F4"/>
    <mergeCell ref="A10:F10"/>
  </mergeCells>
  <phoneticPr fontId="0" type="noConversion"/>
  <conditionalFormatting sqref="E13:E67">
    <cfRule type="cellIs" dxfId="2" priority="1" operator="between">
      <formula>17</formula>
      <formula>25</formula>
    </cfRule>
    <cfRule type="cellIs" dxfId="1" priority="2" operator="between">
      <formula>9</formula>
      <formula>16</formula>
    </cfRule>
    <cfRule type="cellIs" dxfId="0" priority="3" operator="between">
      <formula>0.2</formula>
      <formula>8</formula>
    </cfRule>
  </conditionalFormatting>
  <hyperlinks>
    <hyperlink ref="H2" location="'Indice Schede'!A1" display="Torna all'indice"/>
    <hyperlink ref="H4" location="'Misure riduzione del rischio'!A1" display="Vai alle Misure riduzione rischio"/>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Schede'!B28,"non utilizzata")</f>
        <v>17</v>
      </c>
      <c r="D2" s="87" t="s">
        <v>48</v>
      </c>
      <c r="E2" s="88"/>
      <c r="F2" s="23" t="s">
        <v>49</v>
      </c>
      <c r="H2" t="s">
        <v>49</v>
      </c>
    </row>
    <row r="3" spans="1:8" ht="45" customHeight="1" thickBot="1">
      <c r="A3" s="89" t="s">
        <v>241</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63</v>
      </c>
      <c r="G7" s="30" t="s">
        <v>61</v>
      </c>
      <c r="H7">
        <v>2</v>
      </c>
    </row>
    <row r="8" spans="1:8" ht="30" customHeight="1" thickBot="1">
      <c r="A8" s="31" t="s">
        <v>62</v>
      </c>
      <c r="B8" s="32">
        <f>VLOOKUP(B7,G5:H10,2,FALSE)</f>
        <v>3</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97</v>
      </c>
      <c r="G22" s="33" t="s">
        <v>56</v>
      </c>
      <c r="H22" t="s">
        <v>57</v>
      </c>
    </row>
    <row r="23" spans="1:8" ht="30" customHeight="1" thickBot="1">
      <c r="A23" s="40" t="s">
        <v>62</v>
      </c>
      <c r="B23" s="41">
        <f>VLOOKUP(B22,G31:H36,2,FALSE)</f>
        <v>3</v>
      </c>
      <c r="G23" s="42" t="s">
        <v>84</v>
      </c>
      <c r="H23">
        <v>1</v>
      </c>
    </row>
    <row r="24" spans="1:8" ht="30" customHeight="1" thickBot="1">
      <c r="A24" s="44" t="s">
        <v>85</v>
      </c>
      <c r="B24" s="45">
        <f>IFERROR((B8+B11+B14+B17+B20+B23)/6,"-")</f>
        <v>2.6666666666666665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121</v>
      </c>
      <c r="G38" s="33" t="s">
        <v>56</v>
      </c>
      <c r="H38" t="s">
        <v>57</v>
      </c>
    </row>
    <row r="39" spans="1:8" ht="30" customHeight="1" thickBot="1">
      <c r="A39" s="40" t="s">
        <v>62</v>
      </c>
      <c r="B39" s="41">
        <f>VLOOKUP(B38,G56:H61,2,FALSE)</f>
        <v>2</v>
      </c>
      <c r="G39" s="33" t="s">
        <v>91</v>
      </c>
      <c r="H39">
        <v>1</v>
      </c>
    </row>
    <row r="40" spans="1:8" ht="30" customHeight="1" thickBot="1">
      <c r="A40" s="47" t="s">
        <v>105</v>
      </c>
      <c r="B40" s="45">
        <f>IFERROR((B30+B33+B36+B39)/4,"-")</f>
        <v>1</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2.6666666666666665</v>
      </c>
    </row>
    <row r="45" spans="1:8" ht="30" customHeight="1" thickBot="1">
      <c r="A45" s="75"/>
      <c r="B45" s="76"/>
    </row>
    <row r="46" spans="1:8" ht="30" customHeight="1" thickBot="1">
      <c r="A46" s="91" t="s">
        <v>113</v>
      </c>
      <c r="B46" s="96"/>
    </row>
    <row r="47" spans="1:8" ht="84" customHeight="1" thickBot="1">
      <c r="A47" s="97" t="s">
        <v>197</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Schede'!B29,"non utilizzata")</f>
        <v>18</v>
      </c>
      <c r="D2" s="87" t="s">
        <v>48</v>
      </c>
      <c r="E2" s="88"/>
      <c r="F2" s="23" t="s">
        <v>49</v>
      </c>
      <c r="H2" t="s">
        <v>49</v>
      </c>
    </row>
    <row r="3" spans="1:8" ht="45" customHeight="1" thickBot="1">
      <c r="A3" s="89" t="s">
        <v>242</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72</v>
      </c>
      <c r="G10" s="33" t="s">
        <v>68</v>
      </c>
      <c r="H10">
        <v>5</v>
      </c>
    </row>
    <row r="11" spans="1:8" ht="30" customHeight="1" thickBot="1">
      <c r="A11" s="36" t="s">
        <v>62</v>
      </c>
      <c r="B11" s="32">
        <f>VLOOKUP(B10,G13:H15,2,FALSE)</f>
        <v>2</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84</v>
      </c>
    </row>
    <row r="17" spans="1:8" ht="30" customHeight="1" thickBot="1">
      <c r="A17" s="40" t="s">
        <v>62</v>
      </c>
      <c r="B17" s="41">
        <f>VLOOKUP(B16,G22:H25,2,FALSE)</f>
        <v>1</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1.8333333333333333</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111</v>
      </c>
      <c r="G29" s="42" t="s">
        <v>92</v>
      </c>
      <c r="H29">
        <v>5</v>
      </c>
    </row>
    <row r="30" spans="1:8" ht="30" customHeight="1" thickBot="1">
      <c r="A30" s="40" t="s">
        <v>62</v>
      </c>
      <c r="B30" s="41">
        <f>VLOOKUP(B29,G38:H43,2,FALSE)</f>
        <v>5</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2.25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4.125</v>
      </c>
    </row>
    <row r="45" spans="1:8" ht="30" customHeight="1" thickBot="1">
      <c r="A45" s="75"/>
      <c r="B45" s="76"/>
    </row>
    <row r="46" spans="1:8" ht="30" customHeight="1" thickBot="1">
      <c r="A46" s="91" t="s">
        <v>113</v>
      </c>
      <c r="B46" s="96"/>
    </row>
    <row r="47" spans="1:8" ht="81" customHeight="1" thickBot="1">
      <c r="A47" s="97" t="s">
        <v>198</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Schede'!B30,"non utilizzata")</f>
        <v>19</v>
      </c>
      <c r="D2" s="87" t="s">
        <v>48</v>
      </c>
      <c r="E2" s="88"/>
      <c r="F2" s="23" t="s">
        <v>49</v>
      </c>
      <c r="H2" t="s">
        <v>49</v>
      </c>
    </row>
    <row r="3" spans="1:8" ht="45" customHeight="1" thickBot="1">
      <c r="A3" s="89" t="s">
        <v>243</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79</v>
      </c>
      <c r="G13" s="33" t="s">
        <v>56</v>
      </c>
      <c r="H13" t="s">
        <v>57</v>
      </c>
    </row>
    <row r="14" spans="1:8" ht="30" customHeight="1" thickBot="1">
      <c r="A14" s="36" t="s">
        <v>62</v>
      </c>
      <c r="B14" s="32">
        <f>VLOOKUP(B13,G17:H20,2,FALSE)</f>
        <v>3</v>
      </c>
      <c r="G14" s="33" t="s">
        <v>72</v>
      </c>
      <c r="H14">
        <v>2</v>
      </c>
    </row>
    <row r="15" spans="1:8" ht="30" customHeight="1" thickBot="1">
      <c r="A15" s="85" t="s">
        <v>73</v>
      </c>
      <c r="B15" s="86"/>
      <c r="G15" s="33" t="s">
        <v>67</v>
      </c>
      <c r="H15">
        <v>5</v>
      </c>
    </row>
    <row r="16" spans="1:8" ht="39" customHeight="1">
      <c r="A16" s="39" t="s">
        <v>74</v>
      </c>
      <c r="B16" s="29" t="s">
        <v>84</v>
      </c>
    </row>
    <row r="17" spans="1:8" ht="30" customHeight="1" thickBot="1">
      <c r="A17" s="40" t="s">
        <v>62</v>
      </c>
      <c r="B17" s="41">
        <f>VLOOKUP(B16,G22:H25,2,FALSE)</f>
        <v>1</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2.1666666666666665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121</v>
      </c>
      <c r="G38" s="33" t="s">
        <v>56</v>
      </c>
      <c r="H38" t="s">
        <v>57</v>
      </c>
    </row>
    <row r="39" spans="1:8" ht="30" customHeight="1" thickBot="1">
      <c r="A39" s="40" t="s">
        <v>62</v>
      </c>
      <c r="B39" s="41">
        <f>VLOOKUP(B38,G56:H61,2,FALSE)</f>
        <v>2</v>
      </c>
      <c r="G39" s="33" t="s">
        <v>91</v>
      </c>
      <c r="H39">
        <v>1</v>
      </c>
    </row>
    <row r="40" spans="1:8" ht="30" customHeight="1" thickBot="1">
      <c r="A40" s="47" t="s">
        <v>105</v>
      </c>
      <c r="B40" s="45">
        <f>IFERROR((B30+B33+B36+B39)/4,"-")</f>
        <v>1</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2.1666666666666665</v>
      </c>
    </row>
    <row r="45" spans="1:8" ht="30" customHeight="1" thickBot="1">
      <c r="A45" s="75"/>
      <c r="B45" s="76"/>
    </row>
    <row r="46" spans="1:8" ht="30" customHeight="1" thickBot="1">
      <c r="A46" s="91" t="s">
        <v>113</v>
      </c>
      <c r="B46" s="96"/>
    </row>
    <row r="47" spans="1:8" ht="40.5" customHeight="1" thickBot="1">
      <c r="A47" s="97" t="s">
        <v>199</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Schede'!B31,"non utilizzata")</f>
        <v>20</v>
      </c>
      <c r="D2" s="87" t="s">
        <v>48</v>
      </c>
      <c r="E2" s="88"/>
      <c r="F2" s="23" t="s">
        <v>49</v>
      </c>
      <c r="H2" t="s">
        <v>49</v>
      </c>
    </row>
    <row r="3" spans="1:8" ht="45" customHeight="1" thickBot="1">
      <c r="A3" s="89" t="s">
        <v>244</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97</v>
      </c>
      <c r="G22" s="33" t="s">
        <v>56</v>
      </c>
      <c r="H22" t="s">
        <v>57</v>
      </c>
    </row>
    <row r="23" spans="1:8" ht="30" customHeight="1" thickBot="1">
      <c r="A23" s="40" t="s">
        <v>62</v>
      </c>
      <c r="B23" s="41">
        <f>VLOOKUP(B22,G31:H36,2,FALSE)</f>
        <v>3</v>
      </c>
      <c r="G23" s="42" t="s">
        <v>84</v>
      </c>
      <c r="H23">
        <v>1</v>
      </c>
    </row>
    <row r="24" spans="1:8" ht="30" customHeight="1" thickBot="1">
      <c r="A24" s="44" t="s">
        <v>85</v>
      </c>
      <c r="B24" s="45">
        <f>IFERROR((B8+B11+B14+B17+B20+B23)/6,"-")</f>
        <v>2.8333333333333335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3.541666666666667</v>
      </c>
    </row>
    <row r="45" spans="1:8" ht="30" customHeight="1" thickBot="1">
      <c r="A45" s="75"/>
      <c r="B45" s="76"/>
    </row>
    <row r="46" spans="1:8" ht="30" customHeight="1" thickBot="1">
      <c r="A46" s="91" t="s">
        <v>113</v>
      </c>
      <c r="B46" s="96"/>
    </row>
    <row r="47" spans="1:8" ht="40.5" customHeight="1" thickBot="1">
      <c r="A47" s="97" t="s">
        <v>199</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Schede'!B32,"non utilizzata")</f>
        <v>21</v>
      </c>
      <c r="D2" s="87" t="s">
        <v>48</v>
      </c>
      <c r="E2" s="88"/>
      <c r="F2" s="23" t="s">
        <v>49</v>
      </c>
      <c r="H2" t="s">
        <v>49</v>
      </c>
    </row>
    <row r="3" spans="1:8" ht="45" customHeight="1" thickBot="1">
      <c r="A3" s="89" t="s">
        <v>245</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63</v>
      </c>
      <c r="G7" s="30" t="s">
        <v>61</v>
      </c>
      <c r="H7">
        <v>2</v>
      </c>
    </row>
    <row r="8" spans="1:8" ht="30" customHeight="1" thickBot="1">
      <c r="A8" s="31" t="s">
        <v>62</v>
      </c>
      <c r="B8" s="32">
        <f>VLOOKUP(B7,G5:H10,2,FALSE)</f>
        <v>3</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101</v>
      </c>
      <c r="G22" s="33" t="s">
        <v>56</v>
      </c>
      <c r="H22" t="s">
        <v>57</v>
      </c>
    </row>
    <row r="23" spans="1:8" ht="30" customHeight="1" thickBot="1">
      <c r="A23" s="40" t="s">
        <v>62</v>
      </c>
      <c r="B23" s="41">
        <f>VLOOKUP(B22,G31:H36,2,FALSE)</f>
        <v>5</v>
      </c>
      <c r="G23" s="42" t="s">
        <v>84</v>
      </c>
      <c r="H23">
        <v>1</v>
      </c>
    </row>
    <row r="24" spans="1:8" ht="30" customHeight="1" thickBot="1">
      <c r="A24" s="44" t="s">
        <v>85</v>
      </c>
      <c r="B24" s="45">
        <f>IFERROR((B8+B11+B14+B17+B20+B23)/6,"-")</f>
        <v>3.3333333333333335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4.166666666666667</v>
      </c>
    </row>
    <row r="45" spans="1:8" ht="30" customHeight="1" thickBot="1">
      <c r="A45" s="75"/>
      <c r="B45" s="76"/>
    </row>
    <row r="46" spans="1:8" ht="30" customHeight="1" thickBot="1">
      <c r="A46" s="91" t="s">
        <v>113</v>
      </c>
      <c r="B46" s="96"/>
    </row>
    <row r="47" spans="1:8" ht="66" customHeight="1" thickBot="1">
      <c r="A47" s="97" t="s">
        <v>200</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H68"/>
  <sheetViews>
    <sheetView workbookViewId="0">
      <selection activeCell="B20" sqref="B20"/>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Schede'!B33,"non utilizzata")</f>
        <v>22</v>
      </c>
      <c r="D2" s="87" t="s">
        <v>48</v>
      </c>
      <c r="E2" s="88"/>
      <c r="F2" s="23" t="s">
        <v>49</v>
      </c>
      <c r="H2" t="s">
        <v>49</v>
      </c>
    </row>
    <row r="3" spans="1:8" ht="45" customHeight="1" thickBot="1">
      <c r="A3" s="89" t="s">
        <v>246</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2.1666666666666665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121</v>
      </c>
      <c r="G38" s="33" t="s">
        <v>56</v>
      </c>
      <c r="H38" t="s">
        <v>57</v>
      </c>
    </row>
    <row r="39" spans="1:8" ht="30" customHeight="1" thickBot="1">
      <c r="A39" s="40" t="s">
        <v>62</v>
      </c>
      <c r="B39" s="41">
        <f>VLOOKUP(B38,G56:H61,2,FALSE)</f>
        <v>2</v>
      </c>
      <c r="G39" s="33" t="s">
        <v>91</v>
      </c>
      <c r="H39">
        <v>1</v>
      </c>
    </row>
    <row r="40" spans="1:8" ht="30" customHeight="1" thickBot="1">
      <c r="A40" s="47" t="s">
        <v>105</v>
      </c>
      <c r="B40" s="45">
        <f>IFERROR((B30+B33+B36+B39)/4,"-")</f>
        <v>1</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2.1666666666666665</v>
      </c>
    </row>
    <row r="45" spans="1:8" ht="30" customHeight="1" thickBot="1">
      <c r="A45" s="75"/>
      <c r="B45" s="76"/>
    </row>
    <row r="46" spans="1:8" ht="30" customHeight="1" thickBot="1">
      <c r="A46" s="91" t="s">
        <v>113</v>
      </c>
      <c r="B46" s="96"/>
    </row>
    <row r="47" spans="1:8" ht="54.75" customHeight="1" thickBot="1">
      <c r="A47" s="97" t="s">
        <v>201</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Schede'!B34,"non utilizzata")</f>
        <v>23</v>
      </c>
      <c r="D2" s="87" t="s">
        <v>48</v>
      </c>
      <c r="E2" s="88"/>
      <c r="F2" s="23" t="s">
        <v>49</v>
      </c>
      <c r="H2" t="s">
        <v>49</v>
      </c>
    </row>
    <row r="3" spans="1:8" ht="45" customHeight="1" thickBot="1">
      <c r="A3" s="89" t="s">
        <v>247</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121</v>
      </c>
      <c r="G38" s="33" t="s">
        <v>56</v>
      </c>
      <c r="H38" t="s">
        <v>57</v>
      </c>
    </row>
    <row r="39" spans="1:8" ht="30" customHeight="1" thickBot="1">
      <c r="A39" s="40" t="s">
        <v>62</v>
      </c>
      <c r="B39" s="41">
        <f>VLOOKUP(B38,G56:H61,2,FALSE)</f>
        <v>2</v>
      </c>
      <c r="G39" s="33" t="s">
        <v>91</v>
      </c>
      <c r="H39">
        <v>1</v>
      </c>
    </row>
    <row r="40" spans="1:8" ht="30" customHeight="1" thickBot="1">
      <c r="A40" s="47" t="s">
        <v>105</v>
      </c>
      <c r="B40" s="45">
        <f>IFERROR((B30+B33+B36+B39)/4,"-")</f>
        <v>1</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v>
      </c>
    </row>
    <row r="45" spans="1:8" ht="30" customHeight="1" thickBot="1">
      <c r="A45" s="75"/>
      <c r="B45" s="76"/>
    </row>
    <row r="46" spans="1:8" ht="30" customHeight="1" thickBot="1">
      <c r="A46" s="91" t="s">
        <v>113</v>
      </c>
      <c r="B46" s="96"/>
    </row>
    <row r="47" spans="1:8" ht="84" customHeight="1" thickBot="1">
      <c r="A47" s="97" t="s">
        <v>248</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Schede'!B35,"non utilizzata")</f>
        <v>24</v>
      </c>
      <c r="D2" s="87" t="s">
        <v>48</v>
      </c>
      <c r="E2" s="88"/>
      <c r="F2" s="23" t="s">
        <v>49</v>
      </c>
      <c r="H2" t="s">
        <v>49</v>
      </c>
    </row>
    <row r="3" spans="1:8" ht="45" customHeight="1" thickBot="1">
      <c r="A3" s="89" t="s">
        <v>249</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68</v>
      </c>
      <c r="G7" s="30" t="s">
        <v>61</v>
      </c>
      <c r="H7">
        <v>2</v>
      </c>
    </row>
    <row r="8" spans="1:8" ht="30" customHeight="1" thickBot="1">
      <c r="A8" s="31" t="s">
        <v>62</v>
      </c>
      <c r="B8" s="32">
        <f>VLOOKUP(B7,G5:H10,2,FALSE)</f>
        <v>5</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4.375</v>
      </c>
    </row>
    <row r="45" spans="1:8" ht="30" customHeight="1" thickBot="1">
      <c r="A45" s="75"/>
      <c r="B45" s="76"/>
    </row>
    <row r="46" spans="1:8" ht="30" customHeight="1" thickBot="1">
      <c r="A46" s="91" t="s">
        <v>113</v>
      </c>
      <c r="B46" s="96"/>
    </row>
    <row r="47" spans="1:8" ht="67.5" customHeight="1" thickBot="1">
      <c r="A47" s="97" t="s">
        <v>0</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Schede'!B36,"non utilizzata")</f>
        <v>25</v>
      </c>
      <c r="D2" s="87" t="s">
        <v>48</v>
      </c>
      <c r="E2" s="88"/>
      <c r="F2" s="23" t="s">
        <v>49</v>
      </c>
      <c r="H2" t="s">
        <v>49</v>
      </c>
    </row>
    <row r="3" spans="1:8" ht="45" customHeight="1" thickBot="1">
      <c r="A3" s="89" t="s">
        <v>1</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68</v>
      </c>
      <c r="G7" s="30" t="s">
        <v>61</v>
      </c>
      <c r="H7">
        <v>2</v>
      </c>
    </row>
    <row r="8" spans="1:8" ht="30" customHeight="1" thickBot="1">
      <c r="A8" s="31" t="s">
        <v>62</v>
      </c>
      <c r="B8" s="32">
        <f>VLOOKUP(B7,G5:H10,2,FALSE)</f>
        <v>5</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4.375</v>
      </c>
    </row>
    <row r="45" spans="1:8" ht="30" customHeight="1" thickBot="1">
      <c r="A45" s="75"/>
      <c r="B45" s="76"/>
    </row>
    <row r="46" spans="1:8" ht="30" customHeight="1" thickBot="1">
      <c r="A46" s="91" t="s">
        <v>113</v>
      </c>
      <c r="B46" s="96"/>
    </row>
    <row r="47" spans="1:8" ht="65.25" customHeight="1" thickBot="1">
      <c r="A47" s="97" t="s">
        <v>2</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Schede'!B37,"non utilizzata")</f>
        <v>26</v>
      </c>
      <c r="D2" s="87" t="s">
        <v>48</v>
      </c>
      <c r="E2" s="88"/>
      <c r="F2" s="23" t="s">
        <v>49</v>
      </c>
      <c r="H2" t="s">
        <v>49</v>
      </c>
    </row>
    <row r="3" spans="1:8" ht="45" customHeight="1" thickBot="1">
      <c r="A3" s="89" t="s">
        <v>3</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68</v>
      </c>
      <c r="G7" s="30" t="s">
        <v>61</v>
      </c>
      <c r="H7">
        <v>2</v>
      </c>
    </row>
    <row r="8" spans="1:8" ht="30" customHeight="1" thickBot="1">
      <c r="A8" s="31" t="s">
        <v>62</v>
      </c>
      <c r="B8" s="32">
        <f>VLOOKUP(B7,G5:H10,2,FALSE)</f>
        <v>5</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4.375</v>
      </c>
    </row>
    <row r="45" spans="1:8" ht="30" customHeight="1" thickBot="1">
      <c r="A45" s="75"/>
      <c r="B45" s="76"/>
    </row>
    <row r="46" spans="1:8" ht="30" customHeight="1" thickBot="1">
      <c r="A46" s="91" t="s">
        <v>113</v>
      </c>
      <c r="B46" s="96"/>
    </row>
    <row r="47" spans="1:8" ht="65.25" customHeight="1" thickBot="1">
      <c r="A47" s="97" t="s">
        <v>203</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144"/>
  <sheetViews>
    <sheetView workbookViewId="0">
      <selection activeCell="B53" sqref="B53"/>
    </sheetView>
  </sheetViews>
  <sheetFormatPr defaultRowHeight="15"/>
  <cols>
    <col min="1" max="1" width="4.7109375" style="57" customWidth="1"/>
    <col min="2" max="2" width="69.5703125" style="65" customWidth="1"/>
    <col min="3" max="3" width="100.7109375" style="66"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58" customFormat="1">
      <c r="A1" s="57"/>
      <c r="B1" s="65"/>
      <c r="C1" s="66"/>
    </row>
    <row r="2" spans="1:5" s="58" customFormat="1" ht="36.75" customHeight="1" thickBot="1">
      <c r="A2" s="57"/>
      <c r="B2" s="65"/>
      <c r="C2" s="66"/>
    </row>
    <row r="3" spans="1:5" s="58" customFormat="1" ht="51.75" customHeight="1" thickBot="1">
      <c r="A3" s="57"/>
      <c r="B3" s="65"/>
      <c r="C3" s="66"/>
      <c r="E3" s="3" t="s">
        <v>53</v>
      </c>
    </row>
    <row r="4" spans="1:5" s="58" customFormat="1" ht="6.75" customHeight="1" thickBot="1">
      <c r="A4" s="57"/>
      <c r="B4" s="65"/>
      <c r="C4" s="66"/>
      <c r="E4" s="52"/>
    </row>
    <row r="5" spans="1:5" s="58" customFormat="1" ht="48" customHeight="1" thickBot="1">
      <c r="A5" s="57"/>
      <c r="B5" s="67" t="s">
        <v>127</v>
      </c>
      <c r="C5" s="67" t="s">
        <v>181</v>
      </c>
      <c r="E5" s="3" t="s">
        <v>182</v>
      </c>
    </row>
    <row r="6" spans="1:5" s="58" customFormat="1">
      <c r="A6" s="57"/>
      <c r="B6" s="68"/>
      <c r="C6" s="68"/>
      <c r="D6"/>
    </row>
    <row r="7" spans="1:5" s="58" customFormat="1" ht="45">
      <c r="A7" s="57"/>
      <c r="B7" s="68" t="s">
        <v>132</v>
      </c>
      <c r="C7" s="68" t="s">
        <v>183</v>
      </c>
      <c r="D7"/>
    </row>
    <row r="8" spans="1:5" s="58" customFormat="1" ht="75">
      <c r="A8" s="57"/>
      <c r="B8" s="68" t="s">
        <v>133</v>
      </c>
      <c r="C8" s="68" t="s">
        <v>184</v>
      </c>
      <c r="D8"/>
    </row>
    <row r="9" spans="1:5" s="58" customFormat="1" ht="90">
      <c r="A9" s="57"/>
      <c r="B9" s="68" t="s">
        <v>134</v>
      </c>
      <c r="C9" s="68" t="s">
        <v>185</v>
      </c>
      <c r="D9"/>
    </row>
    <row r="10" spans="1:5" s="58" customFormat="1" ht="105">
      <c r="A10" s="57"/>
      <c r="B10" s="68" t="s">
        <v>135</v>
      </c>
      <c r="C10" s="68" t="s">
        <v>186</v>
      </c>
      <c r="D10"/>
    </row>
    <row r="11" spans="1:5" s="58" customFormat="1" ht="105">
      <c r="A11" s="57"/>
      <c r="B11" s="68" t="s">
        <v>136</v>
      </c>
      <c r="C11" s="68" t="s">
        <v>186</v>
      </c>
      <c r="D11"/>
    </row>
    <row r="12" spans="1:5" s="58" customFormat="1" ht="60">
      <c r="A12" s="57"/>
      <c r="B12" s="68" t="s">
        <v>137</v>
      </c>
      <c r="C12" s="68" t="s">
        <v>187</v>
      </c>
      <c r="D12"/>
    </row>
    <row r="13" spans="1:5" s="58" customFormat="1" ht="75">
      <c r="A13" s="57"/>
      <c r="B13" s="68" t="s">
        <v>138</v>
      </c>
      <c r="C13" s="68" t="s">
        <v>188</v>
      </c>
      <c r="D13"/>
    </row>
    <row r="14" spans="1:5" s="58" customFormat="1" ht="90">
      <c r="A14" s="57"/>
      <c r="B14" s="68" t="s">
        <v>139</v>
      </c>
      <c r="C14" s="68" t="s">
        <v>189</v>
      </c>
      <c r="D14"/>
    </row>
    <row r="15" spans="1:5" s="58" customFormat="1" ht="90">
      <c r="A15" s="57"/>
      <c r="B15" s="68" t="s">
        <v>140</v>
      </c>
      <c r="C15" s="68" t="s">
        <v>190</v>
      </c>
      <c r="D15"/>
    </row>
    <row r="16" spans="1:5" s="58" customFormat="1" ht="90">
      <c r="A16" s="57"/>
      <c r="B16" s="68" t="s">
        <v>141</v>
      </c>
      <c r="C16" s="68" t="s">
        <v>190</v>
      </c>
      <c r="D16"/>
    </row>
    <row r="17" spans="1:4" s="58" customFormat="1" ht="30">
      <c r="A17" s="57"/>
      <c r="B17" s="68" t="s">
        <v>142</v>
      </c>
      <c r="C17" s="68" t="s">
        <v>191</v>
      </c>
      <c r="D17"/>
    </row>
    <row r="18" spans="1:4" s="58" customFormat="1" ht="90">
      <c r="A18" s="57"/>
      <c r="B18" s="68" t="s">
        <v>143</v>
      </c>
      <c r="C18" s="68" t="s">
        <v>192</v>
      </c>
      <c r="D18"/>
    </row>
    <row r="19" spans="1:4" s="58" customFormat="1" ht="75">
      <c r="A19" s="57"/>
      <c r="B19" s="68" t="s">
        <v>144</v>
      </c>
      <c r="C19" s="68" t="s">
        <v>193</v>
      </c>
      <c r="D19"/>
    </row>
    <row r="20" spans="1:4" s="58" customFormat="1" ht="90">
      <c r="A20" s="57"/>
      <c r="B20" s="68" t="s">
        <v>145</v>
      </c>
      <c r="C20" s="68" t="s">
        <v>194</v>
      </c>
      <c r="D20"/>
    </row>
    <row r="21" spans="1:4" s="58" customFormat="1" ht="45">
      <c r="A21" s="57"/>
      <c r="B21" s="68" t="s">
        <v>146</v>
      </c>
      <c r="C21" s="68" t="s">
        <v>195</v>
      </c>
      <c r="D21"/>
    </row>
    <row r="22" spans="1:4" s="58" customFormat="1" ht="75">
      <c r="A22" s="57"/>
      <c r="B22" s="68" t="s">
        <v>147</v>
      </c>
      <c r="C22" s="68" t="s">
        <v>196</v>
      </c>
      <c r="D22"/>
    </row>
    <row r="23" spans="1:4" s="58" customFormat="1" ht="105">
      <c r="A23" s="57"/>
      <c r="B23" s="68" t="s">
        <v>148</v>
      </c>
      <c r="C23" s="68" t="s">
        <v>197</v>
      </c>
      <c r="D23"/>
    </row>
    <row r="24" spans="1:4" s="58" customFormat="1" ht="105">
      <c r="A24" s="57"/>
      <c r="B24" s="68" t="s">
        <v>149</v>
      </c>
      <c r="C24" s="68" t="s">
        <v>198</v>
      </c>
    </row>
    <row r="25" spans="1:4" s="58" customFormat="1" ht="45">
      <c r="A25" s="57"/>
      <c r="B25" s="68" t="s">
        <v>150</v>
      </c>
      <c r="C25" s="68" t="s">
        <v>199</v>
      </c>
    </row>
    <row r="26" spans="1:4" s="58" customFormat="1" ht="45">
      <c r="A26" s="57"/>
      <c r="B26" s="68" t="s">
        <v>151</v>
      </c>
      <c r="C26" s="68" t="s">
        <v>199</v>
      </c>
    </row>
    <row r="27" spans="1:4" s="58" customFormat="1" ht="75">
      <c r="A27" s="57"/>
      <c r="B27" s="68" t="s">
        <v>152</v>
      </c>
      <c r="C27" s="68" t="s">
        <v>200</v>
      </c>
    </row>
    <row r="28" spans="1:4" s="58" customFormat="1" ht="60">
      <c r="A28" s="57"/>
      <c r="B28" s="68" t="s">
        <v>153</v>
      </c>
      <c r="C28" s="68" t="s">
        <v>201</v>
      </c>
    </row>
    <row r="29" spans="1:4" s="58" customFormat="1" ht="90">
      <c r="A29" s="57"/>
      <c r="B29" s="68" t="s">
        <v>154</v>
      </c>
      <c r="C29" s="68" t="s">
        <v>202</v>
      </c>
    </row>
    <row r="30" spans="1:4" s="58" customFormat="1" ht="75">
      <c r="A30" s="57"/>
      <c r="B30" s="68" t="s">
        <v>155</v>
      </c>
      <c r="C30" s="68" t="s">
        <v>203</v>
      </c>
    </row>
    <row r="31" spans="1:4" s="58" customFormat="1" ht="75">
      <c r="A31" s="57"/>
      <c r="B31" s="68" t="s">
        <v>156</v>
      </c>
      <c r="C31" s="68" t="s">
        <v>203</v>
      </c>
    </row>
    <row r="32" spans="1:4" s="58" customFormat="1" ht="75">
      <c r="A32" s="57"/>
      <c r="B32" s="68" t="s">
        <v>157</v>
      </c>
      <c r="C32" s="68" t="s">
        <v>203</v>
      </c>
    </row>
    <row r="33" spans="1:3" s="58" customFormat="1" ht="75">
      <c r="A33" s="57"/>
      <c r="B33" s="68" t="s">
        <v>158</v>
      </c>
      <c r="C33" s="68" t="s">
        <v>203</v>
      </c>
    </row>
    <row r="34" spans="1:3" s="58" customFormat="1" ht="90">
      <c r="A34" s="57"/>
      <c r="B34" s="68" t="s">
        <v>159</v>
      </c>
      <c r="C34" s="68" t="s">
        <v>204</v>
      </c>
    </row>
    <row r="35" spans="1:3" s="58" customFormat="1" ht="75">
      <c r="A35" s="57"/>
      <c r="B35" s="68" t="s">
        <v>160</v>
      </c>
      <c r="C35" s="68" t="s">
        <v>205</v>
      </c>
    </row>
    <row r="36" spans="1:3" s="58" customFormat="1" ht="30">
      <c r="A36" s="57"/>
      <c r="B36" s="68" t="s">
        <v>161</v>
      </c>
      <c r="C36" s="68" t="s">
        <v>206</v>
      </c>
    </row>
    <row r="37" spans="1:3" s="58" customFormat="1" ht="30">
      <c r="A37" s="57"/>
      <c r="B37" s="68" t="s">
        <v>162</v>
      </c>
      <c r="C37" s="68" t="s">
        <v>207</v>
      </c>
    </row>
    <row r="38" spans="1:3" s="58" customFormat="1" ht="75">
      <c r="A38" s="57"/>
      <c r="B38" s="68" t="s">
        <v>163</v>
      </c>
      <c r="C38" s="68" t="s">
        <v>208</v>
      </c>
    </row>
    <row r="39" spans="1:3" s="58" customFormat="1" ht="60">
      <c r="A39" s="57"/>
      <c r="B39" s="68" t="s">
        <v>164</v>
      </c>
      <c r="C39" s="68" t="s">
        <v>209</v>
      </c>
    </row>
    <row r="40" spans="1:3" s="58" customFormat="1" ht="60">
      <c r="A40" s="57"/>
      <c r="B40" s="68" t="s">
        <v>165</v>
      </c>
      <c r="C40" s="68" t="s">
        <v>210</v>
      </c>
    </row>
    <row r="41" spans="1:3" s="58" customFormat="1" ht="30">
      <c r="A41" s="57"/>
      <c r="B41" s="68" t="s">
        <v>166</v>
      </c>
      <c r="C41" s="68" t="s">
        <v>211</v>
      </c>
    </row>
    <row r="42" spans="1:3" s="58" customFormat="1">
      <c r="A42" s="57"/>
      <c r="B42" s="68" t="s">
        <v>167</v>
      </c>
      <c r="C42" s="68" t="s">
        <v>212</v>
      </c>
    </row>
    <row r="43" spans="1:3" s="58" customFormat="1" ht="30">
      <c r="A43" s="57"/>
      <c r="B43" s="68" t="s">
        <v>168</v>
      </c>
      <c r="C43" s="68" t="s">
        <v>212</v>
      </c>
    </row>
    <row r="44" spans="1:3" s="58" customFormat="1" ht="90">
      <c r="A44" s="57"/>
      <c r="B44" s="68" t="s">
        <v>169</v>
      </c>
      <c r="C44" s="68" t="s">
        <v>213</v>
      </c>
    </row>
    <row r="45" spans="1:3" s="58" customFormat="1" ht="60">
      <c r="A45" s="57"/>
      <c r="B45" s="68" t="s">
        <v>170</v>
      </c>
      <c r="C45" s="68" t="s">
        <v>214</v>
      </c>
    </row>
    <row r="46" spans="1:3" s="58" customFormat="1" ht="30">
      <c r="A46" s="57"/>
      <c r="B46" s="68" t="s">
        <v>171</v>
      </c>
      <c r="C46" s="68" t="s">
        <v>215</v>
      </c>
    </row>
    <row r="47" spans="1:3" s="58" customFormat="1" ht="90">
      <c r="A47" s="57"/>
      <c r="B47" s="68" t="s">
        <v>172</v>
      </c>
      <c r="C47" s="68" t="s">
        <v>216</v>
      </c>
    </row>
    <row r="48" spans="1:3" s="58" customFormat="1" ht="45">
      <c r="A48" s="57"/>
      <c r="B48" s="68" t="s">
        <v>173</v>
      </c>
      <c r="C48" s="68" t="s">
        <v>217</v>
      </c>
    </row>
    <row r="49" spans="1:3" s="58" customFormat="1" ht="75">
      <c r="A49" s="57"/>
      <c r="B49" s="68" t="s">
        <v>174</v>
      </c>
      <c r="C49" s="68" t="s">
        <v>218</v>
      </c>
    </row>
    <row r="50" spans="1:3" s="58" customFormat="1" ht="60">
      <c r="A50" s="57"/>
      <c r="B50" s="68" t="s">
        <v>175</v>
      </c>
      <c r="C50" s="68" t="s">
        <v>219</v>
      </c>
    </row>
    <row r="51" spans="1:3" s="58" customFormat="1" ht="90">
      <c r="A51" s="57"/>
      <c r="B51" s="69" t="s">
        <v>176</v>
      </c>
      <c r="C51" s="70" t="s">
        <v>222</v>
      </c>
    </row>
    <row r="52" spans="1:3" s="58" customFormat="1" ht="60">
      <c r="A52" s="57"/>
      <c r="B52" s="68" t="s">
        <v>177</v>
      </c>
      <c r="C52" s="68" t="s">
        <v>220</v>
      </c>
    </row>
    <row r="53" spans="1:3" s="58" customFormat="1" ht="105">
      <c r="A53" s="57"/>
      <c r="B53" s="68"/>
      <c r="C53" s="68" t="s">
        <v>221</v>
      </c>
    </row>
    <row r="54" spans="1:3" s="56" customFormat="1" ht="105">
      <c r="A54" s="71"/>
      <c r="B54" s="72" t="s">
        <v>224</v>
      </c>
      <c r="C54" s="68" t="s">
        <v>225</v>
      </c>
    </row>
    <row r="55" spans="1:3" s="58" customFormat="1">
      <c r="A55" s="57"/>
      <c r="B55" s="69"/>
    </row>
    <row r="56" spans="1:3" s="58" customFormat="1">
      <c r="A56" s="57"/>
      <c r="B56" s="69"/>
      <c r="C56" s="73"/>
    </row>
    <row r="57" spans="1:3" s="58" customFormat="1">
      <c r="A57" s="57"/>
      <c r="B57" s="69"/>
      <c r="C57" s="73"/>
    </row>
    <row r="58" spans="1:3" s="58" customFormat="1">
      <c r="A58" s="57"/>
      <c r="B58" s="69"/>
      <c r="C58" s="73"/>
    </row>
    <row r="59" spans="1:3" s="58" customFormat="1">
      <c r="A59" s="57"/>
      <c r="B59" s="69"/>
      <c r="C59" s="73"/>
    </row>
    <row r="60" spans="1:3" s="58" customFormat="1">
      <c r="A60" s="57"/>
      <c r="B60" s="69"/>
      <c r="C60" s="73"/>
    </row>
    <row r="61" spans="1:3" s="58" customFormat="1">
      <c r="A61" s="57"/>
      <c r="B61" s="69"/>
      <c r="C61" s="73"/>
    </row>
    <row r="62" spans="1:3" s="58" customFormat="1">
      <c r="A62" s="57"/>
      <c r="B62" s="69"/>
      <c r="C62" s="73"/>
    </row>
    <row r="63" spans="1:3" s="58" customFormat="1">
      <c r="A63" s="57"/>
      <c r="B63" s="69"/>
      <c r="C63" s="73"/>
    </row>
    <row r="64" spans="1:3" s="58" customFormat="1">
      <c r="A64" s="57"/>
      <c r="B64" s="69"/>
      <c r="C64" s="73"/>
    </row>
    <row r="65" spans="1:3" s="58" customFormat="1">
      <c r="A65" s="57"/>
      <c r="B65" s="69"/>
      <c r="C65" s="73"/>
    </row>
    <row r="66" spans="1:3" s="58" customFormat="1">
      <c r="A66" s="57"/>
      <c r="B66" s="69"/>
      <c r="C66" s="73"/>
    </row>
    <row r="67" spans="1:3" s="58" customFormat="1">
      <c r="A67" s="57"/>
      <c r="B67" s="69"/>
      <c r="C67" s="73"/>
    </row>
    <row r="68" spans="1:3" s="58" customFormat="1">
      <c r="A68" s="57"/>
      <c r="B68"/>
      <c r="C68" s="74"/>
    </row>
    <row r="69" spans="1:3" s="58" customFormat="1">
      <c r="A69" s="57"/>
      <c r="B69"/>
      <c r="C69" s="74"/>
    </row>
    <row r="70" spans="1:3" s="58" customFormat="1">
      <c r="A70" s="57"/>
      <c r="B70"/>
      <c r="C70" s="74"/>
    </row>
    <row r="71" spans="1:3" s="58" customFormat="1">
      <c r="A71" s="57"/>
      <c r="B71"/>
      <c r="C71" s="74"/>
    </row>
    <row r="72" spans="1:3" s="58" customFormat="1">
      <c r="A72" s="57"/>
      <c r="B72"/>
      <c r="C72" s="74"/>
    </row>
    <row r="73" spans="1:3" s="58" customFormat="1">
      <c r="A73" s="57"/>
      <c r="B73"/>
      <c r="C73" s="74"/>
    </row>
    <row r="74" spans="1:3" s="58" customFormat="1">
      <c r="A74" s="57"/>
      <c r="B74"/>
      <c r="C74" s="74"/>
    </row>
    <row r="75" spans="1:3" s="58" customFormat="1">
      <c r="A75" s="57"/>
      <c r="B75"/>
      <c r="C75" s="74"/>
    </row>
    <row r="76" spans="1:3" s="58" customFormat="1">
      <c r="A76" s="57"/>
      <c r="B76"/>
      <c r="C76" s="74"/>
    </row>
    <row r="77" spans="1:3" s="58" customFormat="1">
      <c r="A77" s="57"/>
      <c r="B77"/>
      <c r="C77" s="74"/>
    </row>
    <row r="78" spans="1:3" s="58" customFormat="1">
      <c r="A78" s="57"/>
      <c r="B78"/>
      <c r="C78" s="74"/>
    </row>
    <row r="79" spans="1:3" s="58" customFormat="1">
      <c r="A79" s="57"/>
      <c r="B79"/>
      <c r="C79" s="74"/>
    </row>
    <row r="80" spans="1:3" s="58" customFormat="1">
      <c r="A80" s="57"/>
      <c r="B80"/>
      <c r="C80" s="74"/>
    </row>
    <row r="81" spans="1:3" s="58" customFormat="1">
      <c r="A81" s="57"/>
      <c r="B81"/>
      <c r="C81" s="74"/>
    </row>
    <row r="82" spans="1:3" s="58" customFormat="1">
      <c r="A82" s="57"/>
      <c r="B82"/>
      <c r="C82" s="74"/>
    </row>
    <row r="83" spans="1:3" s="58" customFormat="1">
      <c r="A83" s="57"/>
      <c r="B83"/>
      <c r="C83" s="74"/>
    </row>
    <row r="84" spans="1:3" s="58" customFormat="1">
      <c r="A84" s="57"/>
      <c r="B84"/>
      <c r="C84" s="74"/>
    </row>
    <row r="85" spans="1:3" s="58" customFormat="1">
      <c r="A85" s="57"/>
      <c r="B85"/>
      <c r="C85" s="74"/>
    </row>
    <row r="86" spans="1:3" s="58" customFormat="1">
      <c r="A86" s="57"/>
      <c r="B86"/>
      <c r="C86" s="74"/>
    </row>
    <row r="87" spans="1:3" s="58" customFormat="1">
      <c r="A87" s="57"/>
      <c r="B87"/>
      <c r="C87" s="74"/>
    </row>
    <row r="88" spans="1:3" s="58" customFormat="1">
      <c r="A88" s="57"/>
      <c r="B88"/>
      <c r="C88" s="74"/>
    </row>
    <row r="89" spans="1:3" s="58" customFormat="1">
      <c r="A89" s="57"/>
      <c r="B89"/>
      <c r="C89" s="74"/>
    </row>
    <row r="90" spans="1:3" s="58" customFormat="1">
      <c r="A90" s="57"/>
      <c r="B90"/>
      <c r="C90" s="74"/>
    </row>
    <row r="91" spans="1:3" s="58" customFormat="1">
      <c r="A91" s="57"/>
      <c r="B91"/>
      <c r="C91" s="74"/>
    </row>
    <row r="92" spans="1:3" s="58" customFormat="1">
      <c r="A92" s="57"/>
      <c r="B92"/>
      <c r="C92" s="74"/>
    </row>
    <row r="93" spans="1:3" s="58" customFormat="1">
      <c r="A93" s="57"/>
      <c r="B93"/>
      <c r="C93" s="74"/>
    </row>
    <row r="94" spans="1:3" s="58" customFormat="1">
      <c r="A94" s="57"/>
      <c r="B94"/>
      <c r="C94" s="74"/>
    </row>
    <row r="95" spans="1:3" s="58" customFormat="1">
      <c r="A95" s="57"/>
      <c r="B95"/>
      <c r="C95" s="74"/>
    </row>
    <row r="96" spans="1:3" s="58" customFormat="1">
      <c r="A96" s="57"/>
      <c r="B96"/>
      <c r="C96" s="74"/>
    </row>
    <row r="97" spans="1:3" s="58" customFormat="1">
      <c r="A97" s="57"/>
      <c r="B97"/>
      <c r="C97" s="74"/>
    </row>
    <row r="98" spans="1:3" s="58" customFormat="1">
      <c r="A98" s="57"/>
      <c r="B98"/>
      <c r="C98" s="74"/>
    </row>
    <row r="99" spans="1:3" s="58" customFormat="1">
      <c r="A99" s="57"/>
      <c r="B99"/>
      <c r="C99" s="74"/>
    </row>
    <row r="100" spans="1:3" s="58" customFormat="1">
      <c r="A100" s="57"/>
      <c r="B100"/>
      <c r="C100" s="74"/>
    </row>
    <row r="101" spans="1:3" s="58" customFormat="1">
      <c r="A101" s="57"/>
      <c r="B101"/>
      <c r="C101" s="74"/>
    </row>
    <row r="102" spans="1:3" s="58" customFormat="1">
      <c r="A102" s="57"/>
      <c r="B102"/>
      <c r="C102" s="74"/>
    </row>
    <row r="103" spans="1:3" s="58" customFormat="1">
      <c r="A103" s="57"/>
      <c r="B103" s="65"/>
      <c r="C103" s="65"/>
    </row>
    <row r="104" spans="1:3" s="58" customFormat="1">
      <c r="A104" s="57"/>
      <c r="B104" s="65"/>
      <c r="C104" s="65"/>
    </row>
    <row r="105" spans="1:3" s="58" customFormat="1">
      <c r="A105" s="57"/>
      <c r="B105" s="65"/>
      <c r="C105" s="66"/>
    </row>
    <row r="106" spans="1:3" s="58" customFormat="1">
      <c r="A106" s="57"/>
      <c r="B106" s="65"/>
      <c r="C106" s="66"/>
    </row>
    <row r="107" spans="1:3" s="58" customFormat="1">
      <c r="A107" s="57"/>
      <c r="B107" s="65"/>
      <c r="C107" s="66"/>
    </row>
    <row r="108" spans="1:3" s="58" customFormat="1">
      <c r="A108" s="57"/>
      <c r="B108" s="65"/>
      <c r="C108" s="66"/>
    </row>
    <row r="109" spans="1:3" s="58" customFormat="1">
      <c r="A109" s="57"/>
      <c r="B109" s="65"/>
      <c r="C109" s="66"/>
    </row>
    <row r="110" spans="1:3" s="58" customFormat="1">
      <c r="A110" s="57"/>
      <c r="B110" s="65"/>
      <c r="C110" s="66"/>
    </row>
    <row r="111" spans="1:3" s="58" customFormat="1">
      <c r="A111" s="57"/>
      <c r="B111" s="65"/>
      <c r="C111" s="66"/>
    </row>
    <row r="112" spans="1:3" s="58" customFormat="1">
      <c r="A112" s="57"/>
      <c r="B112" s="65"/>
      <c r="C112" s="66"/>
    </row>
    <row r="113" spans="1:3" s="58" customFormat="1">
      <c r="A113" s="57"/>
      <c r="B113" s="65"/>
      <c r="C113" s="66"/>
    </row>
    <row r="114" spans="1:3" s="58" customFormat="1">
      <c r="A114" s="57"/>
      <c r="B114" s="65"/>
      <c r="C114" s="66"/>
    </row>
    <row r="115" spans="1:3" s="58" customFormat="1">
      <c r="A115" s="57"/>
      <c r="B115" s="65"/>
      <c r="C115" s="66"/>
    </row>
    <row r="116" spans="1:3" s="58" customFormat="1">
      <c r="A116" s="57"/>
      <c r="B116" s="65"/>
      <c r="C116" s="66"/>
    </row>
    <row r="117" spans="1:3" s="58" customFormat="1">
      <c r="A117" s="57"/>
      <c r="B117" s="65"/>
      <c r="C117" s="66"/>
    </row>
    <row r="118" spans="1:3" s="58" customFormat="1">
      <c r="A118" s="57"/>
      <c r="B118" s="65"/>
      <c r="C118" s="66"/>
    </row>
    <row r="119" spans="1:3" s="58" customFormat="1">
      <c r="A119" s="57"/>
      <c r="B119" s="65"/>
      <c r="C119" s="66"/>
    </row>
    <row r="120" spans="1:3" s="58" customFormat="1">
      <c r="A120" s="57"/>
      <c r="B120" s="65"/>
      <c r="C120" s="66"/>
    </row>
    <row r="121" spans="1:3" s="58" customFormat="1">
      <c r="A121" s="57"/>
      <c r="B121" s="65"/>
      <c r="C121" s="66"/>
    </row>
    <row r="122" spans="1:3" s="58" customFormat="1">
      <c r="A122" s="57"/>
      <c r="B122" s="65"/>
      <c r="C122" s="66"/>
    </row>
    <row r="123" spans="1:3" s="58" customFormat="1">
      <c r="A123" s="57"/>
      <c r="B123" s="65"/>
      <c r="C123" s="66"/>
    </row>
    <row r="124" spans="1:3" s="58" customFormat="1">
      <c r="A124" s="57"/>
      <c r="B124" s="65"/>
      <c r="C124" s="66"/>
    </row>
    <row r="125" spans="1:3" s="58" customFormat="1">
      <c r="A125" s="57"/>
      <c r="B125" s="65"/>
      <c r="C125" s="66"/>
    </row>
    <row r="126" spans="1:3" s="58" customFormat="1">
      <c r="A126" s="57"/>
      <c r="B126" s="65"/>
      <c r="C126" s="66"/>
    </row>
    <row r="127" spans="1:3" s="58" customFormat="1">
      <c r="A127" s="57"/>
      <c r="B127" s="65"/>
      <c r="C127" s="66"/>
    </row>
    <row r="128" spans="1:3" s="58" customFormat="1">
      <c r="A128" s="57"/>
      <c r="B128" s="65"/>
      <c r="C128" s="66"/>
    </row>
    <row r="129" spans="1:3" s="58" customFormat="1">
      <c r="A129" s="57"/>
      <c r="B129" s="65"/>
      <c r="C129" s="66"/>
    </row>
    <row r="130" spans="1:3" s="58" customFormat="1">
      <c r="A130" s="57"/>
      <c r="B130" s="65"/>
      <c r="C130" s="66"/>
    </row>
    <row r="131" spans="1:3" s="58" customFormat="1">
      <c r="A131" s="57"/>
      <c r="B131" s="65"/>
      <c r="C131" s="66"/>
    </row>
    <row r="132" spans="1:3" s="58" customFormat="1">
      <c r="A132" s="57"/>
      <c r="B132" s="65"/>
      <c r="C132" s="66"/>
    </row>
    <row r="133" spans="1:3" s="58" customFormat="1">
      <c r="A133" s="57"/>
      <c r="B133" s="65"/>
      <c r="C133" s="66"/>
    </row>
    <row r="134" spans="1:3" s="58" customFormat="1">
      <c r="A134" s="57"/>
      <c r="B134" s="65"/>
      <c r="C134" s="66"/>
    </row>
    <row r="135" spans="1:3" s="58" customFormat="1">
      <c r="A135" s="57"/>
      <c r="B135" s="65"/>
      <c r="C135" s="66"/>
    </row>
    <row r="136" spans="1:3" s="58" customFormat="1">
      <c r="A136" s="57"/>
      <c r="B136" s="65"/>
      <c r="C136" s="66"/>
    </row>
    <row r="137" spans="1:3" s="58" customFormat="1">
      <c r="A137" s="57"/>
      <c r="B137" s="65"/>
      <c r="C137" s="66"/>
    </row>
    <row r="138" spans="1:3" s="58" customFormat="1">
      <c r="A138" s="57"/>
      <c r="B138" s="65"/>
      <c r="C138" s="66"/>
    </row>
    <row r="139" spans="1:3" s="58" customFormat="1">
      <c r="A139" s="57"/>
      <c r="B139" s="65"/>
      <c r="C139" s="66"/>
    </row>
    <row r="140" spans="1:3" s="58" customFormat="1">
      <c r="A140" s="57"/>
      <c r="B140" s="65"/>
      <c r="C140" s="66"/>
    </row>
    <row r="141" spans="1:3" s="58" customFormat="1">
      <c r="A141" s="57"/>
      <c r="B141" s="65"/>
      <c r="C141" s="66"/>
    </row>
    <row r="142" spans="1:3" s="58" customFormat="1">
      <c r="A142" s="57"/>
      <c r="B142" s="65"/>
      <c r="C142" s="66"/>
    </row>
    <row r="143" spans="1:3" s="58" customFormat="1">
      <c r="A143" s="57"/>
      <c r="B143" s="65"/>
      <c r="C143" s="66"/>
    </row>
    <row r="144" spans="1:3" s="58" customFormat="1">
      <c r="A144" s="57"/>
      <c r="B144" s="65"/>
      <c r="C144" s="66"/>
    </row>
  </sheetData>
  <phoneticPr fontId="0" type="noConversion"/>
  <hyperlinks>
    <hyperlink ref="E3" location="'Indice Schede'!A1" display="Torna all'indice"/>
    <hyperlink ref="E5" location="'Prospetto Finale'!A1" display="Vai prospetto final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Schede'!B38,"non utilizzata")</f>
        <v>27</v>
      </c>
      <c r="D2" s="87" t="s">
        <v>48</v>
      </c>
      <c r="E2" s="88"/>
      <c r="F2" s="23" t="s">
        <v>49</v>
      </c>
      <c r="H2" t="s">
        <v>49</v>
      </c>
    </row>
    <row r="3" spans="1:8" ht="45" customHeight="1" thickBot="1">
      <c r="A3" s="89" t="s">
        <v>4</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68</v>
      </c>
      <c r="G7" s="30" t="s">
        <v>61</v>
      </c>
      <c r="H7">
        <v>2</v>
      </c>
    </row>
    <row r="8" spans="1:8" ht="30" customHeight="1" thickBot="1">
      <c r="A8" s="31" t="s">
        <v>62</v>
      </c>
      <c r="B8" s="32">
        <f>VLOOKUP(B7,G5:H10,2,FALSE)</f>
        <v>5</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4.375</v>
      </c>
    </row>
    <row r="45" spans="1:8" ht="30" customHeight="1" thickBot="1">
      <c r="A45" s="75"/>
      <c r="B45" s="76"/>
    </row>
    <row r="46" spans="1:8" ht="30" customHeight="1" thickBot="1">
      <c r="A46" s="91" t="s">
        <v>113</v>
      </c>
      <c r="B46" s="96"/>
    </row>
    <row r="47" spans="1:8" ht="61.5" customHeight="1" thickBot="1">
      <c r="A47" s="97" t="s">
        <v>203</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Schede'!B39,"non utilizzata")</f>
        <v>28</v>
      </c>
      <c r="D2" s="87" t="s">
        <v>48</v>
      </c>
      <c r="E2" s="88"/>
      <c r="F2" s="23" t="s">
        <v>49</v>
      </c>
      <c r="H2" t="s">
        <v>49</v>
      </c>
    </row>
    <row r="3" spans="1:8" ht="45" customHeight="1" thickBot="1">
      <c r="A3" s="89" t="s">
        <v>5</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68</v>
      </c>
      <c r="G7" s="30" t="s">
        <v>61</v>
      </c>
      <c r="H7">
        <v>2</v>
      </c>
    </row>
    <row r="8" spans="1:8" ht="30" customHeight="1" thickBot="1">
      <c r="A8" s="31" t="s">
        <v>62</v>
      </c>
      <c r="B8" s="32">
        <f>VLOOKUP(B7,G5:H10,2,FALSE)</f>
        <v>5</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4.375</v>
      </c>
    </row>
    <row r="45" spans="1:8" ht="30" customHeight="1" thickBot="1">
      <c r="A45" s="75"/>
      <c r="B45" s="76"/>
    </row>
    <row r="46" spans="1:8" ht="30" customHeight="1" thickBot="1">
      <c r="A46" s="91" t="s">
        <v>113</v>
      </c>
      <c r="B46" s="96"/>
    </row>
    <row r="47" spans="1:8" ht="76.5" customHeight="1" thickBot="1">
      <c r="A47" s="97" t="s">
        <v>204</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Schede'!B40,"non utilizzata")</f>
        <v>29</v>
      </c>
      <c r="D2" s="87" t="s">
        <v>48</v>
      </c>
      <c r="E2" s="88"/>
      <c r="F2" s="23" t="s">
        <v>49</v>
      </c>
      <c r="H2" t="s">
        <v>49</v>
      </c>
    </row>
    <row r="3" spans="1:8" ht="45" customHeight="1" thickBot="1">
      <c r="A3" s="89" t="s">
        <v>6</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101</v>
      </c>
      <c r="G22" s="33" t="s">
        <v>56</v>
      </c>
      <c r="H22" t="s">
        <v>57</v>
      </c>
    </row>
    <row r="23" spans="1:8" ht="30" customHeight="1" thickBot="1">
      <c r="A23" s="40" t="s">
        <v>62</v>
      </c>
      <c r="B23" s="41">
        <f>VLOOKUP(B22,G31:H36,2,FALSE)</f>
        <v>5</v>
      </c>
      <c r="G23" s="42" t="s">
        <v>84</v>
      </c>
      <c r="H23">
        <v>1</v>
      </c>
    </row>
    <row r="24" spans="1:8" ht="30" customHeight="1" thickBot="1">
      <c r="A24" s="44" t="s">
        <v>85</v>
      </c>
      <c r="B24" s="45">
        <f>IFERROR((B8+B11+B14+B17+B20+B23)/6,"-")</f>
        <v>3.6666666666666665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4.583333333333333</v>
      </c>
    </row>
    <row r="45" spans="1:8" ht="30" customHeight="1" thickBot="1">
      <c r="A45" s="75"/>
      <c r="B45" s="76"/>
    </row>
    <row r="46" spans="1:8" ht="30" customHeight="1" thickBot="1">
      <c r="A46" s="91" t="s">
        <v>113</v>
      </c>
      <c r="B46" s="96"/>
    </row>
    <row r="47" spans="1:8" ht="66.75" customHeight="1" thickBot="1">
      <c r="A47" s="97" t="s">
        <v>7</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Schede'!B41,"non utilizzata")</f>
        <v>30</v>
      </c>
      <c r="D2" s="87" t="s">
        <v>48</v>
      </c>
      <c r="E2" s="88"/>
      <c r="F2" s="23" t="s">
        <v>49</v>
      </c>
      <c r="H2" t="s">
        <v>49</v>
      </c>
    </row>
    <row r="3" spans="1:8" ht="45" customHeight="1" thickBot="1">
      <c r="A3" s="89" t="s">
        <v>8</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72</v>
      </c>
      <c r="G10" s="33" t="s">
        <v>68</v>
      </c>
      <c r="H10">
        <v>5</v>
      </c>
    </row>
    <row r="11" spans="1:8" ht="30" customHeight="1" thickBot="1">
      <c r="A11" s="36" t="s">
        <v>62</v>
      </c>
      <c r="B11" s="32">
        <f>VLOOKUP(B10,G13:H15,2,FALSE)</f>
        <v>2</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84</v>
      </c>
    </row>
    <row r="17" spans="1:8" ht="30" customHeight="1" thickBot="1">
      <c r="A17" s="40" t="s">
        <v>62</v>
      </c>
      <c r="B17" s="41">
        <f>VLOOKUP(B16,G22:H25,2,FALSE)</f>
        <v>1</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1.1666666666666667</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120</v>
      </c>
      <c r="G38" s="33" t="s">
        <v>56</v>
      </c>
      <c r="H38" t="s">
        <v>57</v>
      </c>
    </row>
    <row r="39" spans="1:8" ht="30" customHeight="1" thickBot="1">
      <c r="A39" s="40" t="s">
        <v>62</v>
      </c>
      <c r="B39" s="41">
        <f>VLOOKUP(B38,G56:H61,2,FALSE)</f>
        <v>1</v>
      </c>
      <c r="G39" s="33" t="s">
        <v>91</v>
      </c>
      <c r="H39">
        <v>1</v>
      </c>
    </row>
    <row r="40" spans="1:8" ht="30" customHeight="1" thickBot="1">
      <c r="A40" s="47" t="s">
        <v>105</v>
      </c>
      <c r="B40" s="45">
        <f>IFERROR((B30+B33+B36+B39)/4,"-")</f>
        <v>0.75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0.875</v>
      </c>
    </row>
    <row r="45" spans="1:8" ht="30" customHeight="1" thickBot="1">
      <c r="A45" s="75"/>
      <c r="B45" s="76"/>
    </row>
    <row r="46" spans="1:8" ht="30" customHeight="1" thickBot="1">
      <c r="A46" s="91" t="s">
        <v>113</v>
      </c>
      <c r="B46" s="96"/>
    </row>
    <row r="47" spans="1:8" ht="30" customHeight="1" thickBot="1">
      <c r="A47" s="97" t="s">
        <v>206</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Schede'!B41,"non utilizzata")</f>
        <v>30</v>
      </c>
      <c r="D2" s="87" t="s">
        <v>48</v>
      </c>
      <c r="E2" s="88"/>
      <c r="F2" s="23" t="s">
        <v>49</v>
      </c>
      <c r="H2" t="s">
        <v>49</v>
      </c>
    </row>
    <row r="3" spans="1:8" ht="45" customHeight="1" thickBot="1">
      <c r="A3" s="89" t="s">
        <v>8</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72</v>
      </c>
      <c r="G10" s="33" t="s">
        <v>68</v>
      </c>
      <c r="H10">
        <v>5</v>
      </c>
    </row>
    <row r="11" spans="1:8" ht="30" customHeight="1" thickBot="1">
      <c r="A11" s="36" t="s">
        <v>62</v>
      </c>
      <c r="B11" s="32">
        <f>VLOOKUP(B10,G13:H15,2,FALSE)</f>
        <v>2</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84</v>
      </c>
    </row>
    <row r="17" spans="1:8" ht="30" customHeight="1" thickBot="1">
      <c r="A17" s="40" t="s">
        <v>62</v>
      </c>
      <c r="B17" s="41">
        <f>VLOOKUP(B16,G22:H25,2,FALSE)</f>
        <v>1</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1.1666666666666667</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120</v>
      </c>
      <c r="G38" s="33" t="s">
        <v>56</v>
      </c>
      <c r="H38" t="s">
        <v>57</v>
      </c>
    </row>
    <row r="39" spans="1:8" ht="30" customHeight="1" thickBot="1">
      <c r="A39" s="40" t="s">
        <v>62</v>
      </c>
      <c r="B39" s="41">
        <f>VLOOKUP(B38,G56:H61,2,FALSE)</f>
        <v>1</v>
      </c>
      <c r="G39" s="33" t="s">
        <v>91</v>
      </c>
      <c r="H39">
        <v>1</v>
      </c>
    </row>
    <row r="40" spans="1:8" ht="30" customHeight="1" thickBot="1">
      <c r="A40" s="47" t="s">
        <v>105</v>
      </c>
      <c r="B40" s="45">
        <f>IFERROR((B30+B33+B36+B39)/4,"-")</f>
        <v>0.75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0.875</v>
      </c>
    </row>
    <row r="45" spans="1:8" ht="30" customHeight="1" thickBot="1">
      <c r="A45" s="75"/>
      <c r="B45" s="76"/>
    </row>
    <row r="46" spans="1:8" ht="30" customHeight="1" thickBot="1">
      <c r="A46" s="91" t="s">
        <v>113</v>
      </c>
      <c r="B46" s="96"/>
    </row>
    <row r="47" spans="1:8" ht="30" customHeight="1" thickBot="1">
      <c r="A47" s="97" t="s">
        <v>206</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Schede'!B43,"non utilizzata")</f>
        <v>32</v>
      </c>
      <c r="D2" s="87" t="s">
        <v>48</v>
      </c>
      <c r="E2" s="88"/>
      <c r="F2" s="23" t="s">
        <v>49</v>
      </c>
      <c r="H2" t="s">
        <v>49</v>
      </c>
    </row>
    <row r="3" spans="1:8" ht="45" customHeight="1" thickBot="1">
      <c r="A3" s="89" t="s">
        <v>9</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2.1666666666666665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121</v>
      </c>
      <c r="G38" s="33" t="s">
        <v>56</v>
      </c>
      <c r="H38" t="s">
        <v>57</v>
      </c>
    </row>
    <row r="39" spans="1:8" ht="30" customHeight="1" thickBot="1">
      <c r="A39" s="40" t="s">
        <v>62</v>
      </c>
      <c r="B39" s="41">
        <f>VLOOKUP(B38,G56:H61,2,FALSE)</f>
        <v>2</v>
      </c>
      <c r="G39" s="33" t="s">
        <v>91</v>
      </c>
      <c r="H39">
        <v>1</v>
      </c>
    </row>
    <row r="40" spans="1:8" ht="30" customHeight="1" thickBot="1">
      <c r="A40" s="47" t="s">
        <v>105</v>
      </c>
      <c r="B40" s="45">
        <f>IFERROR((B30+B33+B36+B39)/4,"-")</f>
        <v>1</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2.1666666666666665</v>
      </c>
    </row>
    <row r="45" spans="1:8" ht="30" customHeight="1" thickBot="1">
      <c r="A45" s="75"/>
      <c r="B45" s="76"/>
    </row>
    <row r="46" spans="1:8" ht="30" customHeight="1" thickBot="1">
      <c r="A46" s="91" t="s">
        <v>113</v>
      </c>
      <c r="B46" s="96"/>
    </row>
    <row r="47" spans="1:8" ht="62.25" customHeight="1" thickBot="1">
      <c r="A47" s="97" t="s">
        <v>10</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Schede'!B45,"non utilizzata")</f>
        <v>34</v>
      </c>
      <c r="D2" s="87" t="s">
        <v>48</v>
      </c>
      <c r="E2" s="88"/>
      <c r="F2" s="23" t="s">
        <v>49</v>
      </c>
      <c r="H2" t="s">
        <v>49</v>
      </c>
    </row>
    <row r="3" spans="1:8" ht="45" customHeight="1" thickBot="1">
      <c r="A3" s="89" t="s">
        <v>11</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3</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3.75</v>
      </c>
    </row>
    <row r="45" spans="1:8" ht="30" customHeight="1" thickBot="1">
      <c r="A45" s="75"/>
      <c r="B45" s="76"/>
    </row>
    <row r="46" spans="1:8" ht="30" customHeight="1" thickBot="1">
      <c r="A46" s="91" t="s">
        <v>113</v>
      </c>
      <c r="B46" s="96"/>
    </row>
    <row r="47" spans="1:8" ht="51" customHeight="1" thickBot="1">
      <c r="A47" s="97" t="s">
        <v>209</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H68"/>
  <sheetViews>
    <sheetView workbookViewId="0">
      <selection activeCell="E14" sqref="E14"/>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Schede'!B46,"non utilizzata")</f>
        <v>35</v>
      </c>
      <c r="D2" s="87" t="s">
        <v>48</v>
      </c>
      <c r="E2" s="88"/>
      <c r="F2" s="23" t="s">
        <v>49</v>
      </c>
      <c r="H2" t="s">
        <v>49</v>
      </c>
    </row>
    <row r="3" spans="1:8" ht="45" customHeight="1" thickBot="1">
      <c r="A3" s="89" t="s">
        <v>12</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2.6666666666666665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3.333333333333333</v>
      </c>
    </row>
    <row r="45" spans="1:8" ht="30" customHeight="1" thickBot="1">
      <c r="A45" s="75"/>
      <c r="B45" s="76"/>
    </row>
    <row r="46" spans="1:8" ht="30" customHeight="1" thickBot="1">
      <c r="A46" s="91" t="s">
        <v>113</v>
      </c>
      <c r="B46" s="96"/>
    </row>
    <row r="47" spans="1:8" ht="47.25" customHeight="1" thickBot="1">
      <c r="A47" s="97" t="s">
        <v>210</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Schede'!B47,"non utilizzata")</f>
        <v>36</v>
      </c>
      <c r="D2" s="87" t="s">
        <v>48</v>
      </c>
      <c r="E2" s="88"/>
      <c r="F2" s="23" t="s">
        <v>49</v>
      </c>
      <c r="H2" t="s">
        <v>49</v>
      </c>
    </row>
    <row r="3" spans="1:8" ht="45" customHeight="1" thickBot="1">
      <c r="A3" s="89" t="s">
        <v>13</v>
      </c>
      <c r="B3" s="90"/>
      <c r="F3" s="69"/>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3.125</v>
      </c>
    </row>
    <row r="45" spans="1:8" ht="30" customHeight="1" thickBot="1">
      <c r="A45" s="75"/>
      <c r="B45" s="76"/>
    </row>
    <row r="46" spans="1:8" ht="30" customHeight="1" thickBot="1">
      <c r="A46" s="91" t="s">
        <v>113</v>
      </c>
      <c r="B46" s="96"/>
    </row>
    <row r="47" spans="1:8" ht="33" customHeight="1" thickBot="1">
      <c r="A47" s="97" t="s">
        <v>211</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Schede'!B48,"non utilizzata")</f>
        <v>37</v>
      </c>
      <c r="D2" s="87" t="s">
        <v>48</v>
      </c>
      <c r="E2" s="88"/>
      <c r="F2" s="23" t="s">
        <v>49</v>
      </c>
      <c r="H2" t="s">
        <v>49</v>
      </c>
    </row>
    <row r="3" spans="1:8" ht="45" customHeight="1" thickBot="1">
      <c r="A3" s="89" t="s">
        <v>14</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72</v>
      </c>
      <c r="G10" s="33" t="s">
        <v>68</v>
      </c>
      <c r="H10">
        <v>5</v>
      </c>
    </row>
    <row r="11" spans="1:8" ht="30" customHeight="1" thickBot="1">
      <c r="A11" s="36" t="s">
        <v>62</v>
      </c>
      <c r="B11" s="32">
        <f>VLOOKUP(B10,G13:H15,2,FALSE)</f>
        <v>2</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84</v>
      </c>
    </row>
    <row r="17" spans="1:8" ht="30" customHeight="1" thickBot="1">
      <c r="A17" s="40" t="s">
        <v>62</v>
      </c>
      <c r="B17" s="41">
        <f>VLOOKUP(B16,G22:H25,2,FALSE)</f>
        <v>1</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1.3333333333333333</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123</v>
      </c>
      <c r="G38" s="33" t="s">
        <v>56</v>
      </c>
      <c r="H38" t="s">
        <v>57</v>
      </c>
    </row>
    <row r="39" spans="1:8" ht="30" customHeight="1" thickBot="1">
      <c r="A39" s="40" t="s">
        <v>62</v>
      </c>
      <c r="B39" s="41">
        <f>VLOOKUP(B38,G56:H61,2,FALSE)</f>
        <v>5</v>
      </c>
      <c r="G39" s="33" t="s">
        <v>91</v>
      </c>
      <c r="H39">
        <v>1</v>
      </c>
    </row>
    <row r="40" spans="1:8" ht="30" customHeight="1" thickBot="1">
      <c r="A40" s="47" t="s">
        <v>105</v>
      </c>
      <c r="B40" s="45">
        <f>IFERROR((B30+B33+B36+B39)/4,"-")</f>
        <v>1.75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2.333333333333333</v>
      </c>
    </row>
    <row r="45" spans="1:8" ht="30" customHeight="1" thickBot="1">
      <c r="A45" s="75"/>
      <c r="B45" s="76"/>
    </row>
    <row r="46" spans="1:8" ht="30" customHeight="1" thickBot="1">
      <c r="A46" s="91" t="s">
        <v>113</v>
      </c>
      <c r="B46" s="96"/>
    </row>
    <row r="47" spans="1:8" ht="30" customHeight="1" thickBot="1">
      <c r="A47" s="101" t="s">
        <v>212</v>
      </c>
      <c r="B47" s="102"/>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65"/>
  <sheetViews>
    <sheetView topLeftCell="A34"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Schede'!B12,"non utilizzata")</f>
        <v>1</v>
      </c>
      <c r="D2" s="87" t="s">
        <v>48</v>
      </c>
      <c r="E2" s="88"/>
      <c r="F2" s="23" t="s">
        <v>49</v>
      </c>
      <c r="H2" t="s">
        <v>49</v>
      </c>
    </row>
    <row r="3" spans="1:8" ht="45" customHeight="1" thickBot="1">
      <c r="A3" s="89" t="s">
        <v>50</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99</v>
      </c>
      <c r="G35" s="42" t="s">
        <v>100</v>
      </c>
      <c r="H35">
        <v>4</v>
      </c>
    </row>
    <row r="36" spans="1:8" ht="30" customHeight="1" thickBot="1">
      <c r="A36" s="40" t="s">
        <v>62</v>
      </c>
      <c r="B36" s="41">
        <f>VLOOKUP(B35,G45:H51,2,FALSE)</f>
        <v>1</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VLOOKUP(B38,G53:H58,2,FALSE)</f>
        <v>3</v>
      </c>
      <c r="G39" s="33" t="s">
        <v>91</v>
      </c>
      <c r="H39">
        <v>1</v>
      </c>
    </row>
    <row r="40" spans="1:8" ht="30" customHeight="1" thickBot="1">
      <c r="A40" s="47" t="s">
        <v>105</v>
      </c>
      <c r="B40" s="45">
        <f>IFERROR((B30+B33+B36+B39)/4,"-")</f>
        <v>1.5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3.75</v>
      </c>
    </row>
    <row r="45" spans="1:8" ht="30" customHeight="1" thickBot="1">
      <c r="G45" s="33" t="s">
        <v>56</v>
      </c>
      <c r="H45" t="s">
        <v>57</v>
      </c>
    </row>
    <row r="46" spans="1:8" ht="30" customHeight="1" thickBot="1">
      <c r="A46" s="91" t="s">
        <v>113</v>
      </c>
      <c r="B46" s="96"/>
      <c r="G46" s="33" t="s">
        <v>114</v>
      </c>
      <c r="H46">
        <v>0</v>
      </c>
    </row>
    <row r="47" spans="1:8" ht="66" customHeight="1" thickBot="1">
      <c r="A47" s="97" t="s">
        <v>115</v>
      </c>
      <c r="B47" s="98"/>
      <c r="G47" s="33" t="s">
        <v>99</v>
      </c>
      <c r="H47">
        <v>1</v>
      </c>
    </row>
    <row r="48" spans="1:8" ht="12" customHeight="1" thickBot="1">
      <c r="G48" s="33" t="s">
        <v>116</v>
      </c>
      <c r="H48">
        <v>2</v>
      </c>
    </row>
    <row r="49" spans="7:8" ht="30" customHeight="1" thickBot="1">
      <c r="G49" s="33" t="s">
        <v>117</v>
      </c>
      <c r="H49">
        <v>3</v>
      </c>
    </row>
    <row r="50" spans="7:8" ht="30" customHeight="1" thickBot="1">
      <c r="G50" s="33" t="s">
        <v>118</v>
      </c>
      <c r="H50">
        <v>4</v>
      </c>
    </row>
    <row r="51" spans="7:8" ht="30" customHeight="1" thickBot="1">
      <c r="G51" s="33" t="s">
        <v>119</v>
      </c>
      <c r="H51">
        <v>5</v>
      </c>
    </row>
    <row r="52" spans="7:8" ht="30" customHeight="1"/>
    <row r="53" spans="7:8" ht="30" customHeight="1" thickBot="1">
      <c r="G53" s="33" t="s">
        <v>56</v>
      </c>
      <c r="H53" t="s">
        <v>57</v>
      </c>
    </row>
    <row r="54" spans="7:8" ht="30" customHeight="1" thickBot="1">
      <c r="G54" s="33" t="s">
        <v>120</v>
      </c>
      <c r="H54">
        <v>1</v>
      </c>
    </row>
    <row r="55" spans="7:8" ht="30" customHeight="1" thickBot="1">
      <c r="G55" s="33" t="s">
        <v>121</v>
      </c>
      <c r="H55">
        <v>2</v>
      </c>
    </row>
    <row r="56" spans="7:8" ht="30" customHeight="1" thickBot="1">
      <c r="G56" s="33" t="s">
        <v>104</v>
      </c>
      <c r="H56">
        <v>3</v>
      </c>
    </row>
    <row r="57" spans="7:8" ht="30" customHeight="1" thickBot="1">
      <c r="G57" s="33" t="s">
        <v>122</v>
      </c>
      <c r="H57">
        <v>4</v>
      </c>
    </row>
    <row r="58" spans="7:8" ht="30" customHeight="1" thickBot="1">
      <c r="G58" s="33" t="s">
        <v>123</v>
      </c>
      <c r="H58">
        <v>5</v>
      </c>
    </row>
    <row r="59" spans="7:8" ht="30" customHeight="1"/>
    <row r="60" spans="7:8" ht="30" customHeight="1"/>
    <row r="61" spans="7:8" ht="30" customHeight="1"/>
    <row r="62" spans="7:8" ht="30" customHeight="1"/>
    <row r="63" spans="7:8" ht="30" customHeight="1"/>
    <row r="64" spans="7:8" ht="30" customHeight="1"/>
    <row r="65"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$G$53:$G$58</formula1>
    </dataValidation>
    <dataValidation type="list" allowBlank="1" showInputMessage="1" showErrorMessage="1" promptTitle="Impatto" prompt="Selezionare una delle possibili opzioni dal menu a tendina" sqref="B35">
      <formula1>$G$45:$G$51</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Schede'!B49,"non utilizzata")</f>
        <v>38</v>
      </c>
      <c r="D2" s="87" t="s">
        <v>48</v>
      </c>
      <c r="E2" s="88"/>
      <c r="F2" s="23" t="s">
        <v>49</v>
      </c>
      <c r="H2" t="s">
        <v>49</v>
      </c>
    </row>
    <row r="3" spans="1:8" ht="45" customHeight="1" thickBot="1">
      <c r="A3" s="89" t="s">
        <v>15</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72</v>
      </c>
      <c r="G10" s="33" t="s">
        <v>68</v>
      </c>
      <c r="H10">
        <v>5</v>
      </c>
    </row>
    <row r="11" spans="1:8" ht="30" customHeight="1" thickBot="1">
      <c r="A11" s="36" t="s">
        <v>62</v>
      </c>
      <c r="B11" s="32">
        <f>VLOOKUP(B10,G13:H15,2,FALSE)</f>
        <v>2</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84</v>
      </c>
    </row>
    <row r="17" spans="1:8" ht="30" customHeight="1" thickBot="1">
      <c r="A17" s="40" t="s">
        <v>62</v>
      </c>
      <c r="B17" s="41">
        <f>VLOOKUP(B16,G22:H25,2,FALSE)</f>
        <v>1</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1.3333333333333333</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1.6666666666666665</v>
      </c>
    </row>
    <row r="45" spans="1:8" ht="30" customHeight="1" thickBot="1">
      <c r="A45" s="75"/>
      <c r="B45" s="76"/>
    </row>
    <row r="46" spans="1:8" ht="30" customHeight="1" thickBot="1">
      <c r="A46" s="91" t="s">
        <v>113</v>
      </c>
      <c r="B46" s="96"/>
    </row>
    <row r="47" spans="1:8" ht="30" customHeight="1" thickBot="1">
      <c r="A47" s="101" t="s">
        <v>212</v>
      </c>
      <c r="B47" s="102"/>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Schede'!B50,"non utilizzata")</f>
        <v>39</v>
      </c>
      <c r="D2" s="87" t="s">
        <v>48</v>
      </c>
      <c r="E2" s="88"/>
      <c r="F2" s="23" t="s">
        <v>49</v>
      </c>
      <c r="H2" t="s">
        <v>49</v>
      </c>
    </row>
    <row r="3" spans="1:8" ht="45" customHeight="1" thickBot="1">
      <c r="A3" s="89" t="s">
        <v>16</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63</v>
      </c>
      <c r="G7" s="30" t="s">
        <v>61</v>
      </c>
      <c r="H7">
        <v>2</v>
      </c>
    </row>
    <row r="8" spans="1:8" ht="30" customHeight="1" thickBot="1">
      <c r="A8" s="31" t="s">
        <v>62</v>
      </c>
      <c r="B8" s="32">
        <f>VLOOKUP(B7,G5:H10,2,FALSE)</f>
        <v>3</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79</v>
      </c>
      <c r="G13" s="33" t="s">
        <v>56</v>
      </c>
      <c r="H13" t="s">
        <v>57</v>
      </c>
    </row>
    <row r="14" spans="1:8" ht="30" customHeight="1" thickBot="1">
      <c r="A14" s="36" t="s">
        <v>62</v>
      </c>
      <c r="B14" s="32">
        <f>VLOOKUP(B13,G17:H20,2,FALSE)</f>
        <v>3</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97</v>
      </c>
      <c r="G22" s="33" t="s">
        <v>56</v>
      </c>
      <c r="H22" t="s">
        <v>57</v>
      </c>
    </row>
    <row r="23" spans="1:8" ht="30" customHeight="1" thickBot="1">
      <c r="A23" s="40" t="s">
        <v>62</v>
      </c>
      <c r="B23" s="41">
        <f>VLOOKUP(B22,G31:H36,2,FALSE)</f>
        <v>3</v>
      </c>
      <c r="G23" s="42" t="s">
        <v>84</v>
      </c>
      <c r="H23">
        <v>1</v>
      </c>
    </row>
    <row r="24" spans="1:8" ht="30" customHeight="1" thickBot="1">
      <c r="A24" s="44" t="s">
        <v>85</v>
      </c>
      <c r="B24" s="45">
        <f>IFERROR((B8+B11+B14+B17+B20+B23)/6,"-")</f>
        <v>3.3333333333333335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123</v>
      </c>
      <c r="G38" s="33" t="s">
        <v>56</v>
      </c>
      <c r="H38" t="s">
        <v>57</v>
      </c>
    </row>
    <row r="39" spans="1:8" ht="30" customHeight="1" thickBot="1">
      <c r="A39" s="40" t="s">
        <v>62</v>
      </c>
      <c r="B39" s="41">
        <f>VLOOKUP(B38,G56:H61,2,FALSE)</f>
        <v>5</v>
      </c>
      <c r="G39" s="33" t="s">
        <v>91</v>
      </c>
      <c r="H39">
        <v>1</v>
      </c>
    </row>
    <row r="40" spans="1:8" ht="30" customHeight="1" thickBot="1">
      <c r="A40" s="47" t="s">
        <v>105</v>
      </c>
      <c r="B40" s="45">
        <f>IFERROR((B30+B33+B36+B39)/4,"-")</f>
        <v>1.75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5.8333333333333339</v>
      </c>
    </row>
    <row r="45" spans="1:8" ht="30" customHeight="1" thickBot="1">
      <c r="A45" s="75"/>
      <c r="B45" s="76"/>
    </row>
    <row r="46" spans="1:8" ht="30" customHeight="1" thickBot="1">
      <c r="A46" s="91" t="s">
        <v>113</v>
      </c>
      <c r="B46" s="96"/>
    </row>
    <row r="47" spans="1:8" ht="80.25" customHeight="1" thickBot="1">
      <c r="A47" s="97" t="s">
        <v>213</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Schede'!B51,"non utilizzata")</f>
        <v>40</v>
      </c>
      <c r="D2" s="87" t="s">
        <v>48</v>
      </c>
      <c r="E2" s="88"/>
      <c r="F2" s="23" t="s">
        <v>49</v>
      </c>
      <c r="H2" t="s">
        <v>49</v>
      </c>
    </row>
    <row r="3" spans="1:8" ht="45" customHeight="1" thickBot="1">
      <c r="A3" s="89" t="s">
        <v>17</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72</v>
      </c>
      <c r="G10" s="33" t="s">
        <v>68</v>
      </c>
      <c r="H10">
        <v>5</v>
      </c>
    </row>
    <row r="11" spans="1:8" ht="30" customHeight="1" thickBot="1">
      <c r="A11" s="36" t="s">
        <v>62</v>
      </c>
      <c r="B11" s="32">
        <f>VLOOKUP(B10,G13:H15,2,FALSE)</f>
        <v>2</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84</v>
      </c>
    </row>
    <row r="17" spans="1:8" ht="30" customHeight="1" thickBot="1">
      <c r="A17" s="40" t="s">
        <v>62</v>
      </c>
      <c r="B17" s="41">
        <f>VLOOKUP(B16,G22:H25,2,FALSE)</f>
        <v>1</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1.8333333333333333</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123</v>
      </c>
      <c r="G38" s="33" t="s">
        <v>56</v>
      </c>
      <c r="H38" t="s">
        <v>57</v>
      </c>
    </row>
    <row r="39" spans="1:8" ht="30" customHeight="1" thickBot="1">
      <c r="A39" s="40" t="s">
        <v>62</v>
      </c>
      <c r="B39" s="41">
        <f>VLOOKUP(B38,G56:H61,2,FALSE)</f>
        <v>5</v>
      </c>
      <c r="G39" s="33" t="s">
        <v>91</v>
      </c>
      <c r="H39">
        <v>1</v>
      </c>
    </row>
    <row r="40" spans="1:8" ht="30" customHeight="1" thickBot="1">
      <c r="A40" s="47" t="s">
        <v>105</v>
      </c>
      <c r="B40" s="45">
        <f>IFERROR((B30+B33+B36+B39)/4,"-")</f>
        <v>1.75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3.208333333333333</v>
      </c>
    </row>
    <row r="45" spans="1:8" ht="30" customHeight="1" thickBot="1">
      <c r="A45" s="75"/>
      <c r="B45" s="76"/>
    </row>
    <row r="46" spans="1:8" ht="30" customHeight="1" thickBot="1">
      <c r="A46" s="91" t="s">
        <v>113</v>
      </c>
      <c r="B46" s="96"/>
    </row>
    <row r="47" spans="1:8" ht="56.25" customHeight="1" thickBot="1">
      <c r="A47" s="97" t="s">
        <v>18</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Schede'!B52,"non utilizzata")</f>
        <v>41</v>
      </c>
      <c r="D2" s="87" t="s">
        <v>48</v>
      </c>
      <c r="E2" s="88"/>
      <c r="F2" s="23" t="s">
        <v>49</v>
      </c>
      <c r="H2" t="s">
        <v>49</v>
      </c>
    </row>
    <row r="3" spans="1:8" ht="45" customHeight="1" thickBot="1">
      <c r="A3" s="89" t="s">
        <v>19</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72</v>
      </c>
      <c r="G10" s="33" t="s">
        <v>68</v>
      </c>
      <c r="H10">
        <v>5</v>
      </c>
    </row>
    <row r="11" spans="1:8" ht="30" customHeight="1" thickBot="1">
      <c r="A11" s="36" t="s">
        <v>62</v>
      </c>
      <c r="B11" s="32">
        <f>VLOOKUP(B10,G13:H15,2,FALSE)</f>
        <v>2</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84</v>
      </c>
    </row>
    <row r="17" spans="1:8" ht="30" customHeight="1" thickBot="1">
      <c r="A17" s="40" t="s">
        <v>62</v>
      </c>
      <c r="B17" s="41">
        <f>VLOOKUP(B16,G22:H25,2,FALSE)</f>
        <v>1</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1.1666666666666667</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120</v>
      </c>
      <c r="G38" s="33" t="s">
        <v>56</v>
      </c>
      <c r="H38" t="s">
        <v>57</v>
      </c>
    </row>
    <row r="39" spans="1:8" ht="30" customHeight="1" thickBot="1">
      <c r="A39" s="40" t="s">
        <v>62</v>
      </c>
      <c r="B39" s="41">
        <f>VLOOKUP(B38,G56:H61,2,FALSE)</f>
        <v>1</v>
      </c>
      <c r="G39" s="33" t="s">
        <v>91</v>
      </c>
      <c r="H39">
        <v>1</v>
      </c>
    </row>
    <row r="40" spans="1:8" ht="30" customHeight="1" thickBot="1">
      <c r="A40" s="47" t="s">
        <v>105</v>
      </c>
      <c r="B40" s="45">
        <f>IFERROR((B30+B33+B36+B39)/4,"-")</f>
        <v>0.75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0.875</v>
      </c>
    </row>
    <row r="45" spans="1:8" ht="30" customHeight="1" thickBot="1">
      <c r="A45" s="75"/>
      <c r="B45" s="76"/>
    </row>
    <row r="46" spans="1:8" ht="30" customHeight="1" thickBot="1">
      <c r="A46" s="91" t="s">
        <v>113</v>
      </c>
      <c r="B46" s="96"/>
    </row>
    <row r="47" spans="1:8" ht="34.5" customHeight="1" thickBot="1">
      <c r="A47" s="97" t="s">
        <v>215</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Schede'!B53,"non utilizzata")</f>
        <v>42</v>
      </c>
      <c r="D2" s="87" t="s">
        <v>48</v>
      </c>
      <c r="E2" s="88"/>
      <c r="F2" s="23" t="s">
        <v>49</v>
      </c>
      <c r="H2" t="s">
        <v>49</v>
      </c>
    </row>
    <row r="3" spans="1:8" ht="45" customHeight="1" thickBot="1">
      <c r="A3" s="89" t="s">
        <v>20</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79</v>
      </c>
      <c r="G13" s="33" t="s">
        <v>56</v>
      </c>
      <c r="H13" t="s">
        <v>57</v>
      </c>
    </row>
    <row r="14" spans="1:8" ht="30" customHeight="1" thickBot="1">
      <c r="A14" s="36" t="s">
        <v>62</v>
      </c>
      <c r="B14" s="32">
        <f>VLOOKUP(B13,G17:H20,2,FALSE)</f>
        <v>3</v>
      </c>
      <c r="G14" s="33" t="s">
        <v>72</v>
      </c>
      <c r="H14">
        <v>2</v>
      </c>
    </row>
    <row r="15" spans="1:8" ht="30" customHeight="1" thickBot="1">
      <c r="A15" s="85" t="s">
        <v>73</v>
      </c>
      <c r="B15" s="86"/>
      <c r="G15" s="33" t="s">
        <v>67</v>
      </c>
      <c r="H15">
        <v>5</v>
      </c>
    </row>
    <row r="16" spans="1:8" ht="39" customHeight="1">
      <c r="A16" s="39" t="s">
        <v>74</v>
      </c>
      <c r="B16" s="29" t="s">
        <v>84</v>
      </c>
    </row>
    <row r="17" spans="1:8" ht="30" customHeight="1" thickBot="1">
      <c r="A17" s="40" t="s">
        <v>62</v>
      </c>
      <c r="B17" s="41">
        <f>VLOOKUP(B16,G22:H25,2,FALSE)</f>
        <v>1</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120</v>
      </c>
      <c r="G38" s="33" t="s">
        <v>56</v>
      </c>
      <c r="H38" t="s">
        <v>57</v>
      </c>
    </row>
    <row r="39" spans="1:8" ht="30" customHeight="1" thickBot="1">
      <c r="A39" s="40" t="s">
        <v>62</v>
      </c>
      <c r="B39" s="41">
        <f>VLOOKUP(B38,G56:H61,2,FALSE)</f>
        <v>1</v>
      </c>
      <c r="G39" s="33" t="s">
        <v>91</v>
      </c>
      <c r="H39">
        <v>1</v>
      </c>
    </row>
    <row r="40" spans="1:8" ht="30" customHeight="1" thickBot="1">
      <c r="A40" s="47" t="s">
        <v>105</v>
      </c>
      <c r="B40" s="45">
        <f>IFERROR((B30+B33+B36+B39)/4,"-")</f>
        <v>0.75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1.5</v>
      </c>
    </row>
    <row r="45" spans="1:8" ht="30" customHeight="1" thickBot="1">
      <c r="A45" s="75"/>
      <c r="B45" s="76"/>
    </row>
    <row r="46" spans="1:8" ht="30" customHeight="1" thickBot="1">
      <c r="A46" s="91" t="s">
        <v>113</v>
      </c>
      <c r="B46" s="96"/>
    </row>
    <row r="47" spans="1:8" ht="81" customHeight="1" thickBot="1">
      <c r="A47" s="97" t="s">
        <v>216</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Schede'!B54,"non utilizzata")</f>
        <v>43</v>
      </c>
      <c r="D2" s="87" t="s">
        <v>48</v>
      </c>
      <c r="E2" s="88"/>
      <c r="F2" s="23" t="s">
        <v>49</v>
      </c>
      <c r="H2" t="s">
        <v>49</v>
      </c>
    </row>
    <row r="3" spans="1:8" ht="45" customHeight="1" thickBot="1">
      <c r="A3" s="89" t="s">
        <v>21</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2.6666666666666665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120</v>
      </c>
      <c r="G38" s="33" t="s">
        <v>56</v>
      </c>
      <c r="H38" t="s">
        <v>57</v>
      </c>
    </row>
    <row r="39" spans="1:8" ht="30" customHeight="1" thickBot="1">
      <c r="A39" s="40" t="s">
        <v>62</v>
      </c>
      <c r="B39" s="41">
        <f>VLOOKUP(B38,G56:H61,2,FALSE)</f>
        <v>1</v>
      </c>
      <c r="G39" s="33" t="s">
        <v>91</v>
      </c>
      <c r="H39">
        <v>1</v>
      </c>
    </row>
    <row r="40" spans="1:8" ht="30" customHeight="1" thickBot="1">
      <c r="A40" s="47" t="s">
        <v>105</v>
      </c>
      <c r="B40" s="45">
        <f>IFERROR((B30+B33+B36+B39)/4,"-")</f>
        <v>0.75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v>
      </c>
    </row>
    <row r="45" spans="1:8" ht="30" customHeight="1" thickBot="1">
      <c r="A45" s="75"/>
      <c r="B45" s="76"/>
    </row>
    <row r="46" spans="1:8" ht="30" customHeight="1" thickBot="1">
      <c r="A46" s="91" t="s">
        <v>113</v>
      </c>
      <c r="B46" s="96"/>
    </row>
    <row r="47" spans="1:8" ht="32.25" customHeight="1" thickBot="1">
      <c r="A47" s="97" t="s">
        <v>217</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Schede'!B55,"non utilizzata")</f>
        <v>44</v>
      </c>
      <c r="D2" s="87" t="s">
        <v>48</v>
      </c>
      <c r="E2" s="88"/>
      <c r="F2" s="23" t="s">
        <v>49</v>
      </c>
      <c r="H2" t="s">
        <v>49</v>
      </c>
    </row>
    <row r="3" spans="1:8" ht="45" customHeight="1" thickBot="1">
      <c r="A3" s="89" t="s">
        <v>22</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2.6666666666666665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3.333333333333333</v>
      </c>
    </row>
    <row r="45" spans="1:8" ht="30" customHeight="1" thickBot="1">
      <c r="A45" s="75"/>
      <c r="B45" s="76"/>
    </row>
    <row r="46" spans="1:8" ht="30" customHeight="1" thickBot="1">
      <c r="A46" s="91" t="s">
        <v>113</v>
      </c>
      <c r="B46" s="96"/>
    </row>
    <row r="47" spans="1:8" ht="69" customHeight="1" thickBot="1">
      <c r="A47" s="97" t="s">
        <v>218</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Schede'!B56,"non utilizzata")</f>
        <v>45</v>
      </c>
      <c r="D2" s="87" t="s">
        <v>48</v>
      </c>
      <c r="E2" s="88"/>
      <c r="F2" s="23" t="s">
        <v>49</v>
      </c>
      <c r="H2" t="s">
        <v>49</v>
      </c>
    </row>
    <row r="3" spans="1:8" ht="45" customHeight="1" thickBot="1">
      <c r="A3" s="89" t="s">
        <v>23</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72</v>
      </c>
      <c r="G10" s="33" t="s">
        <v>68</v>
      </c>
      <c r="H10">
        <v>5</v>
      </c>
    </row>
    <row r="11" spans="1:8" ht="30" customHeight="1" thickBot="1">
      <c r="A11" s="36" t="s">
        <v>62</v>
      </c>
      <c r="B11" s="32">
        <f>VLOOKUP(B10,G13:H15,2,FALSE)</f>
        <v>2</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1.6666666666666667</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121</v>
      </c>
      <c r="G38" s="33" t="s">
        <v>56</v>
      </c>
      <c r="H38" t="s">
        <v>57</v>
      </c>
    </row>
    <row r="39" spans="1:8" ht="30" customHeight="1" thickBot="1">
      <c r="A39" s="40" t="s">
        <v>62</v>
      </c>
      <c r="B39" s="41">
        <f>VLOOKUP(B38,G56:H61,2,FALSE)</f>
        <v>2</v>
      </c>
      <c r="G39" s="33" t="s">
        <v>91</v>
      </c>
      <c r="H39">
        <v>1</v>
      </c>
    </row>
    <row r="40" spans="1:8" ht="30" customHeight="1" thickBot="1">
      <c r="A40" s="47" t="s">
        <v>105</v>
      </c>
      <c r="B40" s="45">
        <f>IFERROR((B30+B33+B36+B39)/4,"-")</f>
        <v>1</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1.6666666666666667</v>
      </c>
    </row>
    <row r="45" spans="1:8" ht="30" customHeight="1" thickBot="1">
      <c r="A45" s="75"/>
      <c r="B45" s="76"/>
    </row>
    <row r="46" spans="1:8" ht="30" customHeight="1" thickBot="1">
      <c r="A46" s="91" t="s">
        <v>113</v>
      </c>
      <c r="B46" s="96"/>
    </row>
    <row r="47" spans="1:8" ht="53.25" customHeight="1" thickBot="1">
      <c r="A47" s="97" t="s">
        <v>219</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48.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Schede'!B57,"non utilizzata")</f>
        <v>46</v>
      </c>
      <c r="D2" s="87" t="s">
        <v>48</v>
      </c>
      <c r="E2" s="88"/>
      <c r="F2" s="23" t="s">
        <v>49</v>
      </c>
      <c r="H2" t="s">
        <v>49</v>
      </c>
    </row>
    <row r="3" spans="1:8" ht="45" customHeight="1" thickBot="1">
      <c r="A3" s="89" t="s">
        <v>24</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63</v>
      </c>
      <c r="G7" s="30" t="s">
        <v>61</v>
      </c>
      <c r="H7">
        <v>2</v>
      </c>
    </row>
    <row r="8" spans="1:8" ht="30" customHeight="1" thickBot="1">
      <c r="A8" s="31" t="s">
        <v>62</v>
      </c>
      <c r="B8" s="32">
        <f>VLOOKUP(B7,G5:H10,2,FALSE)</f>
        <v>3</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95</v>
      </c>
      <c r="G22" s="33" t="s">
        <v>56</v>
      </c>
      <c r="H22" t="s">
        <v>57</v>
      </c>
    </row>
    <row r="23" spans="1:8" ht="30" customHeight="1" thickBot="1">
      <c r="A23" s="40" t="s">
        <v>62</v>
      </c>
      <c r="B23" s="41">
        <f>VLOOKUP(B22,G31:H36,2,FALSE)</f>
        <v>2</v>
      </c>
      <c r="G23" s="42" t="s">
        <v>84</v>
      </c>
      <c r="H23">
        <v>1</v>
      </c>
    </row>
    <row r="24" spans="1:8" ht="30" customHeight="1" thickBot="1">
      <c r="A24" s="44" t="s">
        <v>85</v>
      </c>
      <c r="B24" s="45">
        <f>IFERROR((B8+B11+B14+B17+B20+B23)/6,"-")</f>
        <v>2.5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3.125</v>
      </c>
    </row>
    <row r="45" spans="1:8" ht="30" customHeight="1" thickBot="1">
      <c r="A45" s="75"/>
      <c r="B45" s="76"/>
    </row>
    <row r="46" spans="1:8" ht="30" customHeight="1" thickBot="1">
      <c r="A46" s="91" t="s">
        <v>113</v>
      </c>
      <c r="B46" s="96"/>
    </row>
    <row r="47" spans="1:8" ht="78" customHeight="1" thickBot="1">
      <c r="A47" s="97" t="s">
        <v>222</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Schede'!B58,"non utilizzata")</f>
        <v>47</v>
      </c>
      <c r="D2" s="87" t="s">
        <v>48</v>
      </c>
      <c r="E2" s="88"/>
      <c r="F2" s="23" t="s">
        <v>49</v>
      </c>
      <c r="H2" t="s">
        <v>49</v>
      </c>
    </row>
    <row r="3" spans="1:8" ht="45" customHeight="1" thickBot="1">
      <c r="A3" s="89" t="s">
        <v>25</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63</v>
      </c>
      <c r="G7" s="30" t="s">
        <v>61</v>
      </c>
      <c r="H7">
        <v>2</v>
      </c>
    </row>
    <row r="8" spans="1:8" ht="30" customHeight="1" thickBot="1">
      <c r="A8" s="31" t="s">
        <v>62</v>
      </c>
      <c r="B8" s="32">
        <f>VLOOKUP(B7,G5:H10,2,FALSE)</f>
        <v>3</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100</v>
      </c>
      <c r="G22" s="33" t="s">
        <v>56</v>
      </c>
      <c r="H22" t="s">
        <v>57</v>
      </c>
    </row>
    <row r="23" spans="1:8" ht="30" customHeight="1" thickBot="1">
      <c r="A23" s="40" t="s">
        <v>62</v>
      </c>
      <c r="B23" s="41">
        <f>VLOOKUP(B22,G31:H36,2,FALSE)</f>
        <v>4</v>
      </c>
      <c r="G23" s="42" t="s">
        <v>84</v>
      </c>
      <c r="H23">
        <v>1</v>
      </c>
    </row>
    <row r="24" spans="1:8" ht="30" customHeight="1" thickBot="1">
      <c r="A24" s="44" t="s">
        <v>85</v>
      </c>
      <c r="B24" s="45">
        <f>IFERROR((B8+B11+B14+B17+B20+B23)/6,"-")</f>
        <v>3.1666666666666665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122</v>
      </c>
      <c r="G38" s="33" t="s">
        <v>56</v>
      </c>
      <c r="H38" t="s">
        <v>57</v>
      </c>
    </row>
    <row r="39" spans="1:8" ht="30" customHeight="1" thickBot="1">
      <c r="A39" s="40" t="s">
        <v>62</v>
      </c>
      <c r="B39" s="41">
        <f>VLOOKUP(B38,G56:H61,2,FALSE)</f>
        <v>4</v>
      </c>
      <c r="G39" s="33" t="s">
        <v>91</v>
      </c>
      <c r="H39">
        <v>1</v>
      </c>
    </row>
    <row r="40" spans="1:8" ht="30" customHeight="1" thickBot="1">
      <c r="A40" s="47" t="s">
        <v>105</v>
      </c>
      <c r="B40" s="45">
        <f>IFERROR((B30+B33+B36+B39)/4,"-")</f>
        <v>1.5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4.75</v>
      </c>
    </row>
    <row r="45" spans="1:8" ht="30" customHeight="1" thickBot="1">
      <c r="A45" s="75"/>
      <c r="B45" s="76"/>
    </row>
    <row r="46" spans="1:8" ht="30" customHeight="1" thickBot="1">
      <c r="A46" s="91" t="s">
        <v>113</v>
      </c>
      <c r="B46" s="96"/>
    </row>
    <row r="47" spans="1:8" ht="55.5" customHeight="1" thickBot="1">
      <c r="A47" s="97" t="s">
        <v>220</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Schede'!B13,"non utilizzata")</f>
        <v>2</v>
      </c>
      <c r="D2" s="87" t="s">
        <v>48</v>
      </c>
      <c r="E2" s="88"/>
      <c r="F2" s="23" t="s">
        <v>49</v>
      </c>
      <c r="H2" t="s">
        <v>49</v>
      </c>
    </row>
    <row r="3" spans="1:8" ht="45" customHeight="1" thickBot="1">
      <c r="A3" s="89" t="s">
        <v>226</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72</v>
      </c>
      <c r="G10" s="33" t="s">
        <v>68</v>
      </c>
      <c r="H10">
        <v>5</v>
      </c>
    </row>
    <row r="11" spans="1:8" ht="30" customHeight="1" thickBot="1">
      <c r="A11" s="36" t="s">
        <v>62</v>
      </c>
      <c r="B11" s="32">
        <f>VLOOKUP(B10,G13:H15,2,FALSE)</f>
        <v>2</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2.5</v>
      </c>
    </row>
    <row r="45" spans="1:8" ht="30" customHeight="1" thickBot="1">
      <c r="A45" s="75"/>
      <c r="B45" s="76"/>
    </row>
    <row r="46" spans="1:8" ht="30" customHeight="1" thickBot="1">
      <c r="A46" s="91" t="s">
        <v>113</v>
      </c>
      <c r="B46" s="96"/>
    </row>
    <row r="47" spans="1:8" ht="61.5" customHeight="1" thickBot="1">
      <c r="A47" s="97" t="s">
        <v>184</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Schede'!B59,"non utilizzata")</f>
        <v>48</v>
      </c>
      <c r="D2" s="87" t="s">
        <v>48</v>
      </c>
      <c r="E2" s="88"/>
      <c r="F2" s="23" t="s">
        <v>49</v>
      </c>
      <c r="H2" t="s">
        <v>49</v>
      </c>
    </row>
    <row r="3" spans="1:8" ht="45" customHeight="1" thickBot="1">
      <c r="A3" s="89" t="s">
        <v>26</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68</v>
      </c>
      <c r="G7" s="30" t="s">
        <v>61</v>
      </c>
      <c r="H7">
        <v>2</v>
      </c>
    </row>
    <row r="8" spans="1:8" ht="30" customHeight="1" thickBot="1">
      <c r="A8" s="31" t="s">
        <v>62</v>
      </c>
      <c r="B8" s="32">
        <f>VLOOKUP(B7,G5:H10,2,FALSE)</f>
        <v>5</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86</v>
      </c>
    </row>
    <row r="17" spans="1:8" ht="30" customHeight="1" thickBot="1">
      <c r="A17" s="40" t="s">
        <v>62</v>
      </c>
      <c r="B17" s="41">
        <f>VLOOKUP(B16,G22:H25,2,FALSE)</f>
        <v>3</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97</v>
      </c>
      <c r="G22" s="33" t="s">
        <v>56</v>
      </c>
      <c r="H22" t="s">
        <v>57</v>
      </c>
    </row>
    <row r="23" spans="1:8" ht="30" customHeight="1" thickBot="1">
      <c r="A23" s="40" t="s">
        <v>62</v>
      </c>
      <c r="B23" s="41">
        <f>VLOOKUP(B22,G31:H36,2,FALSE)</f>
        <v>3</v>
      </c>
      <c r="G23" s="42" t="s">
        <v>84</v>
      </c>
      <c r="H23">
        <v>1</v>
      </c>
    </row>
    <row r="24" spans="1:8" ht="30" customHeight="1" thickBot="1">
      <c r="A24" s="44" t="s">
        <v>85</v>
      </c>
      <c r="B24" s="45">
        <f>IFERROR((B8+B11+B14+B17+B20+B23)/6,"-")</f>
        <v>3</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3.75</v>
      </c>
    </row>
    <row r="45" spans="1:8" ht="30" customHeight="1" thickBot="1">
      <c r="A45" s="75"/>
      <c r="B45" s="76"/>
    </row>
    <row r="46" spans="1:8" ht="30" customHeight="1" thickBot="1">
      <c r="A46" s="91" t="s">
        <v>113</v>
      </c>
      <c r="B46" s="96"/>
    </row>
    <row r="47" spans="1:8" ht="86.25" customHeight="1" thickBot="1">
      <c r="A47" s="97" t="s">
        <v>221</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H68"/>
  <sheetViews>
    <sheetView workbookViewId="0">
      <selection activeCell="D4" sqref="D4:F4"/>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27</v>
      </c>
      <c r="B2" s="22"/>
      <c r="D2" s="87" t="s">
        <v>48</v>
      </c>
      <c r="E2" s="88"/>
      <c r="F2" s="23" t="s">
        <v>49</v>
      </c>
      <c r="H2" t="s">
        <v>49</v>
      </c>
    </row>
    <row r="3" spans="1:8" ht="45" customHeight="1" thickBot="1">
      <c r="A3" s="89" t="s">
        <v>28</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61</v>
      </c>
      <c r="G7" s="30" t="s">
        <v>61</v>
      </c>
      <c r="H7">
        <v>2</v>
      </c>
    </row>
    <row r="8" spans="1:8" ht="30" customHeight="1" thickBot="1">
      <c r="A8" s="31" t="s">
        <v>62</v>
      </c>
      <c r="B8" s="32">
        <f>VLOOKUP(B7,G5:H10,2,FALSE)</f>
        <v>2</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79</v>
      </c>
      <c r="G13" s="33" t="s">
        <v>56</v>
      </c>
      <c r="H13" t="s">
        <v>57</v>
      </c>
    </row>
    <row r="14" spans="1:8" ht="30" customHeight="1" thickBot="1">
      <c r="A14" s="36" t="s">
        <v>62</v>
      </c>
      <c r="B14" s="32">
        <f>VLOOKUP(B13,G17:H20,2,FALSE)</f>
        <v>3</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97</v>
      </c>
      <c r="G22" s="33" t="s">
        <v>56</v>
      </c>
      <c r="H22" t="s">
        <v>57</v>
      </c>
    </row>
    <row r="23" spans="1:8" ht="30" customHeight="1" thickBot="1">
      <c r="A23" s="40" t="s">
        <v>62</v>
      </c>
      <c r="B23" s="41">
        <f>VLOOKUP(B22,G31:H36,2,FALSE)</f>
        <v>3</v>
      </c>
      <c r="G23" s="42" t="s">
        <v>84</v>
      </c>
      <c r="H23">
        <v>1</v>
      </c>
    </row>
    <row r="24" spans="1:8" ht="30" customHeight="1" thickBot="1">
      <c r="A24" s="44" t="s">
        <v>85</v>
      </c>
      <c r="B24" s="45">
        <f>IFERROR((B8+B11+B14+B17+B20+B23)/6,"-")</f>
        <v>3.1666666666666665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106</v>
      </c>
      <c r="G29" s="42" t="s">
        <v>92</v>
      </c>
      <c r="H29">
        <v>5</v>
      </c>
    </row>
    <row r="30" spans="1:8" ht="30" customHeight="1" thickBot="1">
      <c r="A30" s="40" t="s">
        <v>62</v>
      </c>
      <c r="B30" s="41">
        <f>VLOOKUP(B29,G38:H43,2,FALSE)</f>
        <v>2</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4.75</v>
      </c>
    </row>
    <row r="45" spans="1:8" ht="30" customHeight="1" thickBot="1">
      <c r="A45" s="75"/>
      <c r="B45" s="76"/>
    </row>
    <row r="46" spans="1:8" ht="30" customHeight="1" thickBot="1">
      <c r="A46" s="91" t="s">
        <v>113</v>
      </c>
      <c r="B46" s="96"/>
    </row>
    <row r="47" spans="1:8" ht="30" customHeight="1" thickBot="1">
      <c r="A47" s="97" t="s">
        <v>223</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68"/>
  <sheetViews>
    <sheetView workbookViewId="0">
      <selection activeCell="E15" sqref="E15"/>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Schede'!B14,"non utilizzata")</f>
        <v>3</v>
      </c>
      <c r="D2" s="87" t="s">
        <v>48</v>
      </c>
      <c r="E2" s="88"/>
      <c r="F2" s="23" t="s">
        <v>49</v>
      </c>
      <c r="H2" t="s">
        <v>49</v>
      </c>
    </row>
    <row r="3" spans="1:8" ht="45" customHeight="1" thickBot="1">
      <c r="A3" s="89" t="s">
        <v>227</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92</v>
      </c>
      <c r="G19" s="42" t="s">
        <v>79</v>
      </c>
      <c r="H19">
        <v>3</v>
      </c>
    </row>
    <row r="20" spans="1:8" ht="30" customHeight="1" thickBot="1">
      <c r="A20" s="40" t="s">
        <v>62</v>
      </c>
      <c r="B20" s="41">
        <f>VLOOKUP(B19,G27:H29,2,FALSE)</f>
        <v>5</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99</v>
      </c>
      <c r="G35" s="42" t="s">
        <v>100</v>
      </c>
      <c r="H35">
        <v>4</v>
      </c>
    </row>
    <row r="36" spans="1:8" ht="30" customHeight="1" thickBot="1">
      <c r="A36" s="40" t="s">
        <v>62</v>
      </c>
      <c r="B36" s="41">
        <f>VLOOKUP(B35,G48:H54,2,FALSE)</f>
        <v>1</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5.25</v>
      </c>
    </row>
    <row r="45" spans="1:8" ht="30" customHeight="1" thickBot="1">
      <c r="A45" s="75"/>
      <c r="B45" s="76"/>
    </row>
    <row r="46" spans="1:8" ht="30" customHeight="1" thickBot="1">
      <c r="A46" s="91" t="s">
        <v>113</v>
      </c>
      <c r="B46" s="96"/>
    </row>
    <row r="47" spans="1:8" ht="81.75" customHeight="1" thickBot="1">
      <c r="A47" s="97" t="s">
        <v>185</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68"/>
  <sheetViews>
    <sheetView workbookViewId="0">
      <selection activeCell="E16" sqref="E1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Schede'!B15,"non utilizzata")</f>
        <v>4</v>
      </c>
      <c r="D2" s="87" t="s">
        <v>48</v>
      </c>
      <c r="E2" s="88"/>
      <c r="F2" s="23" t="s">
        <v>49</v>
      </c>
      <c r="H2" t="s">
        <v>49</v>
      </c>
    </row>
    <row r="3" spans="1:8" ht="45" customHeight="1" thickBot="1">
      <c r="A3" s="89" t="s">
        <v>228</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2.3333333333333335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2.916666666666667</v>
      </c>
    </row>
    <row r="45" spans="1:8" ht="30" customHeight="1" thickBot="1">
      <c r="A45" s="75"/>
      <c r="B45" s="76"/>
    </row>
    <row r="46" spans="1:8" ht="30" customHeight="1" thickBot="1">
      <c r="A46" s="91" t="s">
        <v>113</v>
      </c>
      <c r="B46" s="96"/>
    </row>
    <row r="47" spans="1:8" s="54" customFormat="1" ht="78.75" customHeight="1" thickBot="1">
      <c r="A47" s="97" t="s">
        <v>186</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Schede'!B16,"non utilizzata")</f>
        <v>5</v>
      </c>
      <c r="D2" s="87" t="s">
        <v>48</v>
      </c>
      <c r="E2" s="88"/>
      <c r="F2" s="23" t="s">
        <v>49</v>
      </c>
      <c r="H2" t="s">
        <v>49</v>
      </c>
    </row>
    <row r="3" spans="1:8" ht="45" customHeight="1" thickBot="1">
      <c r="A3" s="89" t="s">
        <v>229</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65</v>
      </c>
      <c r="G7" s="30" t="s">
        <v>61</v>
      </c>
      <c r="H7">
        <v>2</v>
      </c>
    </row>
    <row r="8" spans="1:8" ht="30" customHeight="1" thickBot="1">
      <c r="A8" s="31" t="s">
        <v>62</v>
      </c>
      <c r="B8" s="32">
        <f>VLOOKUP(B7,G5:H10,2,FALSE)</f>
        <v>4</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2.8333333333333335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99</v>
      </c>
      <c r="G35" s="42" t="s">
        <v>100</v>
      </c>
      <c r="H35">
        <v>4</v>
      </c>
    </row>
    <row r="36" spans="1:8" ht="30" customHeight="1" thickBot="1">
      <c r="A36" s="40" t="s">
        <v>62</v>
      </c>
      <c r="B36" s="41">
        <f>VLOOKUP(B35,G48:H54,2,FALSE)</f>
        <v>1</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4.25</v>
      </c>
    </row>
    <row r="45" spans="1:8" ht="30" customHeight="1" thickBot="1">
      <c r="A45" s="75"/>
      <c r="B45" s="76"/>
    </row>
    <row r="46" spans="1:8" ht="30" customHeight="1" thickBot="1">
      <c r="A46" s="91" t="s">
        <v>113</v>
      </c>
      <c r="B46" s="96"/>
    </row>
    <row r="47" spans="1:8" ht="80.25" customHeight="1" thickBot="1">
      <c r="A47" s="97" t="s">
        <v>186</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68"/>
  <sheetViews>
    <sheetView workbookViewId="0">
      <selection sqref="A1:IV65536"/>
    </sheetView>
  </sheetViews>
  <sheetFormatPr defaultRowHeight="15"/>
  <cols>
    <col min="1" max="1" width="85.7109375" customWidth="1"/>
    <col min="2" max="2" width="42" customWidth="1"/>
    <col min="3" max="3" width="5.5703125" customWidth="1"/>
    <col min="7" max="7" width="43.140625" hidden="1" customWidth="1"/>
    <col min="8" max="8" width="9.140625" hidden="1" customWidth="1"/>
  </cols>
  <sheetData>
    <row r="1" spans="1:8" ht="15.75" thickBot="1"/>
    <row r="2" spans="1:8" ht="24" customHeight="1" thickBot="1">
      <c r="A2" s="21" t="s">
        <v>47</v>
      </c>
      <c r="B2" s="22">
        <f>IF(F2="SI",'[1]Indice Schede'!B17,"non utilizzata")</f>
        <v>6</v>
      </c>
      <c r="D2" s="87" t="s">
        <v>48</v>
      </c>
      <c r="E2" s="88"/>
      <c r="F2" s="23" t="s">
        <v>49</v>
      </c>
      <c r="H2" t="s">
        <v>49</v>
      </c>
    </row>
    <row r="3" spans="1:8" ht="45" customHeight="1" thickBot="1">
      <c r="A3" s="89" t="s">
        <v>230</v>
      </c>
      <c r="B3" s="90"/>
      <c r="H3" t="s">
        <v>51</v>
      </c>
    </row>
    <row r="4" spans="1:8" ht="31.5" customHeight="1" thickBot="1">
      <c r="A4" s="91" t="s">
        <v>52</v>
      </c>
      <c r="B4" s="92"/>
      <c r="D4" s="93" t="s">
        <v>53</v>
      </c>
      <c r="E4" s="94"/>
      <c r="F4" s="95"/>
    </row>
    <row r="5" spans="1:8" ht="15.75" thickBot="1">
      <c r="A5" s="24" t="s">
        <v>54</v>
      </c>
      <c r="B5" s="25" t="s">
        <v>55</v>
      </c>
      <c r="G5" s="26" t="s">
        <v>56</v>
      </c>
      <c r="H5" t="s">
        <v>57</v>
      </c>
    </row>
    <row r="6" spans="1:8" ht="30" customHeight="1" thickBot="1">
      <c r="A6" s="85" t="s">
        <v>58</v>
      </c>
      <c r="B6" s="86"/>
      <c r="G6" s="27" t="s">
        <v>59</v>
      </c>
      <c r="H6">
        <v>1</v>
      </c>
    </row>
    <row r="7" spans="1:8" ht="30" customHeight="1" thickBot="1">
      <c r="A7" s="28" t="s">
        <v>60</v>
      </c>
      <c r="B7" s="29" t="s">
        <v>59</v>
      </c>
      <c r="G7" s="30" t="s">
        <v>61</v>
      </c>
      <c r="H7">
        <v>2</v>
      </c>
    </row>
    <row r="8" spans="1:8" ht="30" customHeight="1" thickBot="1">
      <c r="A8" s="31" t="s">
        <v>62</v>
      </c>
      <c r="B8" s="32">
        <f>VLOOKUP(B7,G5:H10,2,FALSE)</f>
        <v>1</v>
      </c>
      <c r="G8" s="33" t="s">
        <v>63</v>
      </c>
      <c r="H8">
        <v>3</v>
      </c>
    </row>
    <row r="9" spans="1:8" ht="30" customHeight="1" thickBot="1">
      <c r="A9" s="85" t="s">
        <v>64</v>
      </c>
      <c r="B9" s="86"/>
      <c r="G9" s="33" t="s">
        <v>65</v>
      </c>
      <c r="H9">
        <v>4</v>
      </c>
    </row>
    <row r="10" spans="1:8" ht="30" customHeight="1" thickBot="1">
      <c r="A10" s="34" t="s">
        <v>66</v>
      </c>
      <c r="B10" s="35" t="s">
        <v>67</v>
      </c>
      <c r="G10" s="33" t="s">
        <v>68</v>
      </c>
      <c r="H10">
        <v>5</v>
      </c>
    </row>
    <row r="11" spans="1:8" ht="30" customHeight="1" thickBot="1">
      <c r="A11" s="36" t="s">
        <v>62</v>
      </c>
      <c r="B11" s="32">
        <f>VLOOKUP(B10,G13:H15,2,FALSE)</f>
        <v>5</v>
      </c>
    </row>
    <row r="12" spans="1:8" ht="30" customHeight="1">
      <c r="A12" s="85" t="s">
        <v>69</v>
      </c>
      <c r="B12" s="86"/>
      <c r="G12" s="37"/>
    </row>
    <row r="13" spans="1:8" ht="30" customHeight="1" thickBot="1">
      <c r="A13" s="38" t="s">
        <v>70</v>
      </c>
      <c r="B13" s="35" t="s">
        <v>71</v>
      </c>
      <c r="G13" s="33" t="s">
        <v>56</v>
      </c>
      <c r="H13" t="s">
        <v>57</v>
      </c>
    </row>
    <row r="14" spans="1:8" ht="30" customHeight="1" thickBot="1">
      <c r="A14" s="36" t="s">
        <v>62</v>
      </c>
      <c r="B14" s="32">
        <f>VLOOKUP(B13,G17:H20,2,FALSE)</f>
        <v>1</v>
      </c>
      <c r="G14" s="33" t="s">
        <v>72</v>
      </c>
      <c r="H14">
        <v>2</v>
      </c>
    </row>
    <row r="15" spans="1:8" ht="30" customHeight="1" thickBot="1">
      <c r="A15" s="85" t="s">
        <v>73</v>
      </c>
      <c r="B15" s="86"/>
      <c r="G15" s="33" t="s">
        <v>67</v>
      </c>
      <c r="H15">
        <v>5</v>
      </c>
    </row>
    <row r="16" spans="1:8" ht="39" customHeight="1">
      <c r="A16" s="39" t="s">
        <v>74</v>
      </c>
      <c r="B16" s="29" t="s">
        <v>75</v>
      </c>
    </row>
    <row r="17" spans="1:8" ht="30" customHeight="1" thickBot="1">
      <c r="A17" s="40" t="s">
        <v>62</v>
      </c>
      <c r="B17" s="41">
        <f>VLOOKUP(B16,G22:H25,2,FALSE)</f>
        <v>5</v>
      </c>
      <c r="G17" s="33" t="s">
        <v>56</v>
      </c>
      <c r="H17" t="s">
        <v>57</v>
      </c>
    </row>
    <row r="18" spans="1:8" ht="30" customHeight="1" thickBot="1">
      <c r="A18" s="85" t="s">
        <v>76</v>
      </c>
      <c r="B18" s="86"/>
      <c r="G18" s="42" t="s">
        <v>71</v>
      </c>
      <c r="H18">
        <v>1</v>
      </c>
    </row>
    <row r="19" spans="1:8" ht="30" customHeight="1" thickBot="1">
      <c r="A19" s="43" t="s">
        <v>77</v>
      </c>
      <c r="B19" s="29" t="s">
        <v>78</v>
      </c>
      <c r="G19" s="42" t="s">
        <v>79</v>
      </c>
      <c r="H19">
        <v>3</v>
      </c>
    </row>
    <row r="20" spans="1:8" ht="30" customHeight="1" thickBot="1">
      <c r="A20" s="40" t="s">
        <v>62</v>
      </c>
      <c r="B20" s="41">
        <f>VLOOKUP(B19,G27:H29,2,FALSE)</f>
        <v>1</v>
      </c>
      <c r="G20" s="42" t="s">
        <v>80</v>
      </c>
      <c r="H20">
        <v>5</v>
      </c>
    </row>
    <row r="21" spans="1:8" ht="30" customHeight="1">
      <c r="A21" s="85" t="s">
        <v>81</v>
      </c>
      <c r="B21" s="86"/>
    </row>
    <row r="22" spans="1:8" ht="30" customHeight="1" thickBot="1">
      <c r="A22" s="43" t="s">
        <v>82</v>
      </c>
      <c r="B22" s="29" t="s">
        <v>83</v>
      </c>
      <c r="G22" s="33" t="s">
        <v>56</v>
      </c>
      <c r="H22" t="s">
        <v>57</v>
      </c>
    </row>
    <row r="23" spans="1:8" ht="30" customHeight="1" thickBot="1">
      <c r="A23" s="40" t="s">
        <v>62</v>
      </c>
      <c r="B23" s="41">
        <f>VLOOKUP(B22,G31:H36,2,FALSE)</f>
        <v>1</v>
      </c>
      <c r="G23" s="42" t="s">
        <v>84</v>
      </c>
      <c r="H23">
        <v>1</v>
      </c>
    </row>
    <row r="24" spans="1:8" ht="30" customHeight="1" thickBot="1">
      <c r="A24" s="44" t="s">
        <v>85</v>
      </c>
      <c r="B24" s="45">
        <f>IFERROR((B8+B11+B14+B17+B20+B23)/6,"-")</f>
        <v>2.3333333333333335</v>
      </c>
      <c r="G24" s="46" t="s">
        <v>86</v>
      </c>
      <c r="H24">
        <v>3</v>
      </c>
    </row>
    <row r="25" spans="1:8" ht="30" customHeight="1" thickBot="1">
      <c r="A25" s="99" t="s">
        <v>87</v>
      </c>
      <c r="B25" s="100"/>
      <c r="G25" s="42" t="s">
        <v>75</v>
      </c>
      <c r="H25">
        <v>5</v>
      </c>
    </row>
    <row r="26" spans="1:8" ht="9.75" customHeight="1" thickBot="1"/>
    <row r="27" spans="1:8" ht="30" customHeight="1" thickBot="1">
      <c r="A27" s="91" t="s">
        <v>88</v>
      </c>
      <c r="B27" s="92"/>
      <c r="G27" s="33" t="s">
        <v>56</v>
      </c>
      <c r="H27" t="s">
        <v>57</v>
      </c>
    </row>
    <row r="28" spans="1:8" ht="30" customHeight="1" thickBot="1">
      <c r="A28" s="85" t="s">
        <v>89</v>
      </c>
      <c r="B28" s="86"/>
      <c r="G28" s="42" t="s">
        <v>78</v>
      </c>
      <c r="H28">
        <v>1</v>
      </c>
    </row>
    <row r="29" spans="1:8" ht="66.75" customHeight="1" thickBot="1">
      <c r="A29" s="43" t="s">
        <v>90</v>
      </c>
      <c r="B29" s="29" t="s">
        <v>91</v>
      </c>
      <c r="G29" s="42" t="s">
        <v>92</v>
      </c>
      <c r="H29">
        <v>5</v>
      </c>
    </row>
    <row r="30" spans="1:8" ht="30" customHeight="1" thickBot="1">
      <c r="A30" s="40" t="s">
        <v>62</v>
      </c>
      <c r="B30" s="41">
        <f>VLOOKUP(B29,G38:H43,2,FALSE)</f>
        <v>1</v>
      </c>
    </row>
    <row r="31" spans="1:8" ht="30" customHeight="1" thickBot="1">
      <c r="A31" s="85" t="s">
        <v>93</v>
      </c>
      <c r="B31" s="86"/>
      <c r="G31" s="33" t="s">
        <v>56</v>
      </c>
      <c r="H31" t="s">
        <v>57</v>
      </c>
    </row>
    <row r="32" spans="1:8" ht="42" customHeight="1" thickBot="1">
      <c r="A32" s="43" t="s">
        <v>94</v>
      </c>
      <c r="B32" s="29" t="s">
        <v>78</v>
      </c>
      <c r="G32" s="42" t="s">
        <v>83</v>
      </c>
      <c r="H32">
        <v>1</v>
      </c>
    </row>
    <row r="33" spans="1:8" ht="43.5" customHeight="1" thickBot="1">
      <c r="A33" s="40" t="s">
        <v>62</v>
      </c>
      <c r="B33" s="41">
        <f>VLOOKUP(B32,G27:H29,2,FALSE)</f>
        <v>1</v>
      </c>
      <c r="G33" s="42" t="s">
        <v>95</v>
      </c>
      <c r="H33">
        <v>2</v>
      </c>
    </row>
    <row r="34" spans="1:8" ht="30" customHeight="1" thickBot="1">
      <c r="A34" s="85" t="s">
        <v>96</v>
      </c>
      <c r="B34" s="86"/>
      <c r="G34" s="42" t="s">
        <v>97</v>
      </c>
      <c r="H34">
        <v>3</v>
      </c>
    </row>
    <row r="35" spans="1:8" ht="30" customHeight="1" thickBot="1">
      <c r="A35" s="43" t="s">
        <v>98</v>
      </c>
      <c r="B35" s="29" t="s">
        <v>114</v>
      </c>
      <c r="G35" s="42" t="s">
        <v>100</v>
      </c>
      <c r="H35">
        <v>4</v>
      </c>
    </row>
    <row r="36" spans="1:8" ht="30" customHeight="1" thickBot="1">
      <c r="A36" s="40" t="s">
        <v>62</v>
      </c>
      <c r="B36" s="41">
        <f>VLOOKUP(B35,G48:H54,2,FALSE)</f>
        <v>0</v>
      </c>
      <c r="G36" s="42" t="s">
        <v>101</v>
      </c>
      <c r="H36">
        <v>5</v>
      </c>
    </row>
    <row r="37" spans="1:8" ht="30" customHeight="1">
      <c r="A37" s="85" t="s">
        <v>102</v>
      </c>
      <c r="B37" s="86"/>
    </row>
    <row r="38" spans="1:8" ht="30" customHeight="1" thickBot="1">
      <c r="A38" s="43" t="s">
        <v>103</v>
      </c>
      <c r="B38" s="29" t="s">
        <v>104</v>
      </c>
      <c r="G38" s="33" t="s">
        <v>56</v>
      </c>
      <c r="H38" t="s">
        <v>57</v>
      </c>
    </row>
    <row r="39" spans="1:8" ht="30" customHeight="1" thickBot="1">
      <c r="A39" s="40" t="s">
        <v>62</v>
      </c>
      <c r="B39" s="41">
        <f>VLOOKUP(B38,G56:H61,2,FALSE)</f>
        <v>3</v>
      </c>
      <c r="G39" s="33" t="s">
        <v>91</v>
      </c>
      <c r="H39">
        <v>1</v>
      </c>
    </row>
    <row r="40" spans="1:8" ht="30" customHeight="1" thickBot="1">
      <c r="A40" s="47" t="s">
        <v>105</v>
      </c>
      <c r="B40" s="45">
        <f>IFERROR((B30+B33+B36+B39)/4,"-")</f>
        <v>1.25</v>
      </c>
      <c r="G40" s="33" t="s">
        <v>106</v>
      </c>
      <c r="H40">
        <v>2</v>
      </c>
    </row>
    <row r="41" spans="1:8" ht="30" customHeight="1" thickBot="1">
      <c r="A41" s="99" t="s">
        <v>107</v>
      </c>
      <c r="B41" s="100"/>
      <c r="G41" s="33" t="s">
        <v>108</v>
      </c>
      <c r="H41">
        <v>3</v>
      </c>
    </row>
    <row r="42" spans="1:8" ht="30" customHeight="1" thickBot="1">
      <c r="A42" s="48"/>
      <c r="B42" s="48"/>
      <c r="G42" s="33" t="s">
        <v>109</v>
      </c>
      <c r="H42">
        <v>4</v>
      </c>
    </row>
    <row r="43" spans="1:8" ht="30" customHeight="1" thickBot="1">
      <c r="A43" s="91" t="s">
        <v>110</v>
      </c>
      <c r="B43" s="96"/>
      <c r="G43" s="33" t="s">
        <v>111</v>
      </c>
      <c r="H43">
        <v>5</v>
      </c>
    </row>
    <row r="44" spans="1:8" ht="30" customHeight="1" thickBot="1">
      <c r="A44" s="49" t="s">
        <v>112</v>
      </c>
      <c r="B44" s="45">
        <f>IF(OR(B8="-",B11="-",B14="-",B17="-",B20="-",B23="-",B30="-",B33="-",B36="-",B39="-"),"Presenti campi non compilati",IFERROR(B24*B40,"-"))</f>
        <v>2.916666666666667</v>
      </c>
    </row>
    <row r="45" spans="1:8" ht="30" customHeight="1" thickBot="1">
      <c r="A45" s="75"/>
      <c r="B45" s="76"/>
    </row>
    <row r="46" spans="1:8" ht="30" customHeight="1" thickBot="1">
      <c r="A46" s="91" t="s">
        <v>113</v>
      </c>
      <c r="B46" s="96"/>
    </row>
    <row r="47" spans="1:8" ht="55.5" customHeight="1" thickBot="1">
      <c r="A47" s="97" t="s">
        <v>187</v>
      </c>
      <c r="B47" s="98"/>
    </row>
    <row r="48" spans="1:8" ht="12.75" customHeight="1" thickBot="1">
      <c r="G48" s="33" t="s">
        <v>56</v>
      </c>
      <c r="H48" t="s">
        <v>57</v>
      </c>
    </row>
    <row r="49" spans="7:8" ht="7.5" customHeight="1" thickBot="1">
      <c r="G49" s="33" t="s">
        <v>114</v>
      </c>
      <c r="H49">
        <v>0</v>
      </c>
    </row>
    <row r="50" spans="7:8" ht="30" customHeight="1" thickBot="1">
      <c r="G50" s="33" t="s">
        <v>99</v>
      </c>
      <c r="H50">
        <v>1</v>
      </c>
    </row>
    <row r="51" spans="7:8" ht="30" customHeight="1" thickBot="1">
      <c r="G51" s="33" t="s">
        <v>116</v>
      </c>
      <c r="H51">
        <v>2</v>
      </c>
    </row>
    <row r="52" spans="7:8" ht="30" customHeight="1" thickBot="1">
      <c r="G52" s="33" t="s">
        <v>117</v>
      </c>
      <c r="H52">
        <v>3</v>
      </c>
    </row>
    <row r="53" spans="7:8" ht="30" customHeight="1" thickBot="1">
      <c r="G53" s="33" t="s">
        <v>118</v>
      </c>
      <c r="H53">
        <v>4</v>
      </c>
    </row>
    <row r="54" spans="7:8" ht="30" customHeight="1" thickBot="1">
      <c r="G54" s="33" t="s">
        <v>119</v>
      </c>
      <c r="H54">
        <v>5</v>
      </c>
    </row>
    <row r="55" spans="7:8" ht="30" customHeight="1"/>
    <row r="56" spans="7:8" ht="30" customHeight="1" thickBot="1">
      <c r="G56" s="33" t="s">
        <v>56</v>
      </c>
      <c r="H56" t="s">
        <v>57</v>
      </c>
    </row>
    <row r="57" spans="7:8" ht="30" customHeight="1" thickBot="1">
      <c r="G57" s="33" t="s">
        <v>120</v>
      </c>
      <c r="H57">
        <v>1</v>
      </c>
    </row>
    <row r="58" spans="7:8" ht="30" customHeight="1" thickBot="1">
      <c r="G58" s="33" t="s">
        <v>121</v>
      </c>
      <c r="H58">
        <v>2</v>
      </c>
    </row>
    <row r="59" spans="7:8" ht="30" customHeight="1" thickBot="1">
      <c r="G59" s="33" t="s">
        <v>104</v>
      </c>
      <c r="H59">
        <v>3</v>
      </c>
    </row>
    <row r="60" spans="7:8" ht="30" customHeight="1" thickBot="1">
      <c r="G60" s="33" t="s">
        <v>122</v>
      </c>
      <c r="H60">
        <v>4</v>
      </c>
    </row>
    <row r="61" spans="7:8" ht="30" customHeight="1" thickBot="1">
      <c r="G61" s="33" t="s">
        <v>123</v>
      </c>
      <c r="H61">
        <v>5</v>
      </c>
    </row>
    <row r="62" spans="7:8" ht="30" customHeight="1"/>
    <row r="63" spans="7:8" ht="30" customHeight="1"/>
    <row r="64" spans="7:8" ht="30" customHeight="1"/>
    <row r="65" ht="30" customHeight="1"/>
    <row r="66" ht="30" customHeight="1"/>
    <row r="67" ht="30" customHeight="1"/>
    <row r="68" ht="30" customHeight="1"/>
  </sheetData>
  <mergeCells count="20">
    <mergeCell ref="A15:B15"/>
    <mergeCell ref="A18:B18"/>
    <mergeCell ref="A46:B46"/>
    <mergeCell ref="A47:B47"/>
    <mergeCell ref="A28:B28"/>
    <mergeCell ref="A31:B31"/>
    <mergeCell ref="A34:B34"/>
    <mergeCell ref="A37:B37"/>
    <mergeCell ref="A41:B41"/>
    <mergeCell ref="A43:B43"/>
    <mergeCell ref="A21:B21"/>
    <mergeCell ref="A25:B25"/>
    <mergeCell ref="A27:B27"/>
    <mergeCell ref="A9:B9"/>
    <mergeCell ref="A12:B12"/>
    <mergeCell ref="D2:E2"/>
    <mergeCell ref="A3:B3"/>
    <mergeCell ref="A4:B4"/>
    <mergeCell ref="D4:F4"/>
    <mergeCell ref="A6:B6"/>
  </mergeCells>
  <phoneticPr fontId="0" type="noConversion"/>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51</vt:i4>
      </vt:variant>
    </vt:vector>
  </HeadingPairs>
  <TitlesOfParts>
    <vt:vector size="51" baseType="lpstr">
      <vt:lpstr>INDICE SCHEDE</vt:lpstr>
      <vt:lpstr>PROSPETTO FINALE</vt:lpstr>
      <vt:lpstr>MISURE DI PROTEZIONE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Isidori</dc:creator>
  <cp:lastModifiedBy>segreteria</cp:lastModifiedBy>
  <cp:lastPrinted>2019-01-30T09:33:35Z</cp:lastPrinted>
  <dcterms:created xsi:type="dcterms:W3CDTF">2019-01-28T15:39:13Z</dcterms:created>
  <dcterms:modified xsi:type="dcterms:W3CDTF">2019-01-31T10:36:03Z</dcterms:modified>
</cp:coreProperties>
</file>