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5-DETERMINE E DELIBERE\2019-DETERMINE E DELIBERE\2019-DELIBERE\2019-GIUNTA\zz 2019-00-00 IRROGAZIONE SANZIONI EDILIZIA\"/>
    </mc:Choice>
  </mc:AlternateContent>
  <bookViews>
    <workbookView xWindow="26100" yWindow="0" windowWidth="20730" windowHeight="11760"/>
  </bookViews>
  <sheets>
    <sheet name="ART. 37 CO. 1-2-3-4" sheetId="1" r:id="rId1"/>
    <sheet name="ART. 37 CO. 4-SISM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A32" i="2"/>
  <c r="K39" i="1"/>
  <c r="M31" i="1" l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16" i="1"/>
  <c r="N16" i="1" s="1"/>
  <c r="N25" i="1" l="1"/>
  <c r="K17" i="2" l="1"/>
  <c r="G15" i="2"/>
  <c r="K15" i="2"/>
  <c r="B25" i="2" l="1"/>
  <c r="K19" i="2"/>
  <c r="B34" i="2" l="1"/>
  <c r="B31" i="2"/>
  <c r="A34" i="2"/>
  <c r="B35" i="2"/>
  <c r="B36" i="2" s="1"/>
  <c r="B33" i="2"/>
  <c r="A35" i="2"/>
  <c r="A33" i="2"/>
  <c r="F35" i="1" l="1"/>
  <c r="A35" i="1"/>
  <c r="K35" i="1" l="1"/>
  <c r="K37" i="1" l="1"/>
</calcChain>
</file>

<file path=xl/sharedStrings.xml><?xml version="1.0" encoding="utf-8"?>
<sst xmlns="http://schemas.openxmlformats.org/spreadsheetml/2006/main" count="87" uniqueCount="64">
  <si>
    <t>UBICAZIONE DELL'IMMOBILE :</t>
  </si>
  <si>
    <t>PROPRIETA' :</t>
  </si>
  <si>
    <t>EPOCA DI REALIZZAZIONE DELLE OPERE ABUSIVE :</t>
  </si>
  <si>
    <t>DATA DI ACCERTAMENTO :</t>
  </si>
  <si>
    <t>DETERMINAZIONE DELLA SUPERFICIE CONVENZIONALE</t>
  </si>
  <si>
    <t>DETERMINAZIONE DEL VALORE UNITARIO DI RIFERIMENTO</t>
  </si>
  <si>
    <t>Fascia/ zona</t>
  </si>
  <si>
    <t>(Rif. OMI)</t>
  </si>
  <si>
    <t>CALCOLO DELL'AUMENTO DEL VALORE VENALE</t>
  </si>
  <si>
    <t>Superficie convenzionale (1)</t>
  </si>
  <si>
    <t>Descrizione immobile</t>
  </si>
  <si>
    <t>Unità inferiore a mq 46</t>
  </si>
  <si>
    <t>Unità tra mq 46 e mq 70</t>
  </si>
  <si>
    <t>Unità oltre mq 70</t>
  </si>
  <si>
    <t>Autorimesse singole</t>
  </si>
  <si>
    <t>Autorimesse di uso comune</t>
  </si>
  <si>
    <t>Pertinenza scoperta in godimento esclusivo *</t>
  </si>
  <si>
    <t>Balconi, terrazze, cantine ed accessori simili</t>
  </si>
  <si>
    <t>* inserire nel computo della superficie fino ad un massimo non eccedente la superficie dell'immobile principale a cui è riferito</t>
  </si>
  <si>
    <t>Microzona</t>
  </si>
  <si>
    <t>Categoria catastale</t>
  </si>
  <si>
    <t>(NCEU)</t>
  </si>
  <si>
    <t>Superficie reale</t>
  </si>
  <si>
    <t>Valore unitario di riferimento €/mq (2)</t>
  </si>
  <si>
    <t>Tipologia</t>
  </si>
  <si>
    <t>30% per vani H inferiore a m 1,70       (a detrarre)</t>
  </si>
  <si>
    <t>TOTALE SUPERFICIE CONVENZIONALE (1)</t>
  </si>
  <si>
    <t>Valore mercato medio</t>
  </si>
  <si>
    <t>Superficie reale da considerare</t>
  </si>
  <si>
    <t>Coeff. Di abbattimento</t>
  </si>
  <si>
    <t>(vedi tipologia intervento)</t>
  </si>
  <si>
    <t xml:space="preserve">AUMENTO DEL VALORE VENALE € </t>
  </si>
  <si>
    <t>Coefficiente</t>
  </si>
  <si>
    <t>VALORE UNITARIO DI RIFERIMENTO (2) €/MQ</t>
  </si>
  <si>
    <t>Superficie convenzionale</t>
  </si>
  <si>
    <t>rendita precedente</t>
  </si>
  <si>
    <t>moltiplicatore</t>
  </si>
  <si>
    <t xml:space="preserve">oltre </t>
  </si>
  <si>
    <t>valore medio OMI</t>
  </si>
  <si>
    <t>valore venale</t>
  </si>
  <si>
    <t>rendita attuale</t>
  </si>
  <si>
    <t>coefficiente riduzione</t>
  </si>
  <si>
    <t>Verde condominiale in quota millesimale</t>
  </si>
  <si>
    <t>PROSPETTO DI CALCOLO DELL'AUMENTO DI VALORE VENALE PER L'APPLICAZIONE
DELLE SANZIONI PREVISTE DALL'ART. 37 CO. 1, 2, 3, 4 d.P.R. 380 DEL 06-06-2001</t>
  </si>
  <si>
    <t>Aumento del valore venale dell’immobile</t>
  </si>
  <si>
    <t>sanzione</t>
  </si>
  <si>
    <t>da</t>
  </si>
  <si>
    <t>a</t>
  </si>
  <si>
    <t>LEGENDA</t>
  </si>
  <si>
    <t>campi da compilare</t>
  </si>
  <si>
    <t>valori predefiniti</t>
  </si>
  <si>
    <t>campi con formule automatiche</t>
  </si>
  <si>
    <t>VALORE CATASTALE</t>
  </si>
  <si>
    <t>VALORE VENALE</t>
  </si>
  <si>
    <t>Sup.Conv.</t>
  </si>
  <si>
    <t>(A) valore catastale precedente</t>
  </si>
  <si>
    <t>(B) valore catastale attuale</t>
  </si>
  <si>
    <t>aumento di valore (A)-(B)=</t>
  </si>
  <si>
    <t>tabella fasce sanzione ordinaria</t>
  </si>
  <si>
    <t>tabella fasce sanzione sisma</t>
  </si>
  <si>
    <t>ALL "A" ART. 12 - PROSPETTO di CALCOLO dell'AUMENTO di VALORE CATASTALE per l'APPLICAZIONE
delle SANZIONI PREVISTE dall'ART. 37 CO. 4 d.P.R. 380 del 06-06-2001 in COMBINATO DISPOSTO con il D.L. 55 del 29-05-2018 ART . 1-SEXIES</t>
  </si>
  <si>
    <t>ALL "A" ARTT. 8 e 10: CALCOLO DELLA SANZIONE (co. 1 e 3 art. 37 d.P.R. 380 del 06-06-2001)</t>
  </si>
  <si>
    <t>ALL "A" ART. 9: CALCOLO DELLA SANZIONE (co. 2 art. 37 d.P.R. 380 del 06-06-2001)
(sanzione da un minimo di € 516,00 ad un massimo di € 10.329,00)</t>
  </si>
  <si>
    <t>ALL "A" ART. 11: CALCOLO DELLA SANZIONE (co. 4 art.37 d.P.R. 380 del 06-06-2001)
(sanzione prevista in funzione dell'aumento del valore venale da collocare nella rispettiva fascia)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</si>
</sst>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color theme="1"/>
      <name val="Garamond"/>
      <family val="1"/>
    </font>
    <font>
      <b/>
      <sz val="14"/>
      <color rgb="FFFF0000"/>
      <name val="Garamond"/>
      <family val="1"/>
    </font>
    <font>
      <b/>
      <sz val="10"/>
      <name val="Garamond"/>
      <family val="1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sz val="10"/>
      <name val="Garamond"/>
      <family val="1"/>
    </font>
    <font>
      <b/>
      <sz val="12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Alignment="1">
      <alignment vertical="center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2" fontId="5" fillId="0" borderId="7" xfId="0" applyNumberFormat="1" applyFont="1" applyFill="1" applyBorder="1" applyAlignment="1" applyProtection="1">
      <alignment vertical="center"/>
      <protection locked="0"/>
    </xf>
    <xf numFmtId="2" fontId="5" fillId="0" borderId="2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165" fontId="5" fillId="4" borderId="13" xfId="0" applyNumberFormat="1" applyFont="1" applyFill="1" applyBorder="1" applyAlignment="1" applyProtection="1">
      <alignment horizontal="center"/>
    </xf>
    <xf numFmtId="165" fontId="5" fillId="3" borderId="13" xfId="0" applyNumberFormat="1" applyFont="1" applyFill="1" applyBorder="1" applyAlignment="1" applyProtection="1">
      <alignment horizontal="center"/>
    </xf>
    <xf numFmtId="165" fontId="5" fillId="5" borderId="9" xfId="0" applyNumberFormat="1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5" fontId="5" fillId="0" borderId="9" xfId="0" applyNumberFormat="1" applyFont="1" applyBorder="1" applyAlignment="1" applyProtection="1">
      <alignment horizontal="center" vertical="center"/>
    </xf>
    <xf numFmtId="165" fontId="7" fillId="3" borderId="20" xfId="0" applyNumberFormat="1" applyFont="1" applyFill="1" applyBorder="1" applyAlignment="1" applyProtection="1">
      <alignment horizontal="center" vertical="center"/>
    </xf>
    <xf numFmtId="165" fontId="7" fillId="3" borderId="16" xfId="0" applyNumberFormat="1" applyFont="1" applyFill="1" applyBorder="1" applyAlignment="1" applyProtection="1">
      <alignment horizontal="center" vertical="center"/>
    </xf>
    <xf numFmtId="165" fontId="7" fillId="3" borderId="22" xfId="0" applyNumberFormat="1" applyFont="1" applyFill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horizontal="center" vertical="center"/>
    </xf>
    <xf numFmtId="165" fontId="5" fillId="0" borderId="1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Fill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165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5" fontId="5" fillId="4" borderId="8" xfId="0" applyNumberFormat="1" applyFont="1" applyFill="1" applyBorder="1" applyAlignment="1" applyProtection="1">
      <alignment horizontal="center" vertical="center"/>
    </xf>
    <xf numFmtId="165" fontId="5" fillId="0" borderId="15" xfId="0" applyNumberFormat="1" applyFont="1" applyBorder="1" applyAlignment="1" applyProtection="1">
      <alignment vertical="center"/>
    </xf>
    <xf numFmtId="165" fontId="5" fillId="3" borderId="13" xfId="0" applyNumberFormat="1" applyFont="1" applyFill="1" applyBorder="1" applyAlignment="1" applyProtection="1">
      <alignment horizontal="center" vertical="center"/>
    </xf>
    <xf numFmtId="165" fontId="5" fillId="0" borderId="22" xfId="0" applyNumberFormat="1" applyFont="1" applyBorder="1" applyAlignment="1" applyProtection="1">
      <alignment vertical="center"/>
    </xf>
    <xf numFmtId="165" fontId="5" fillId="5" borderId="9" xfId="0" applyNumberFormat="1" applyFont="1" applyFill="1" applyBorder="1" applyAlignment="1" applyProtection="1">
      <alignment horizontal="center" vertical="center"/>
    </xf>
    <xf numFmtId="165" fontId="5" fillId="0" borderId="16" xfId="0" applyNumberFormat="1" applyFont="1" applyBorder="1" applyAlignment="1" applyProtection="1">
      <alignment vertical="center"/>
    </xf>
    <xf numFmtId="165" fontId="5" fillId="0" borderId="0" xfId="0" applyNumberFormat="1" applyFont="1" applyFill="1" applyAlignment="1" applyProtection="1">
      <alignment horizontal="center"/>
    </xf>
    <xf numFmtId="165" fontId="5" fillId="0" borderId="0" xfId="0" applyNumberFormat="1" applyFont="1" applyAlignment="1" applyProtection="1">
      <alignment horizontal="left"/>
    </xf>
    <xf numFmtId="165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165" fontId="5" fillId="5" borderId="3" xfId="0" applyNumberFormat="1" applyFont="1" applyFill="1" applyBorder="1" applyAlignment="1" applyProtection="1">
      <alignment horizontal="center" vertical="center"/>
    </xf>
    <xf numFmtId="165" fontId="5" fillId="5" borderId="13" xfId="0" applyNumberFormat="1" applyFont="1" applyFill="1" applyBorder="1" applyAlignment="1" applyProtection="1">
      <alignment horizontal="center" vertical="center"/>
    </xf>
    <xf numFmtId="165" fontId="5" fillId="5" borderId="20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165" fontId="5" fillId="5" borderId="16" xfId="0" applyNumberFormat="1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165" fontId="8" fillId="5" borderId="30" xfId="0" applyNumberFormat="1" applyFont="1" applyFill="1" applyBorder="1" applyAlignment="1" applyProtection="1">
      <alignment horizontal="center" vertical="center"/>
    </xf>
    <xf numFmtId="165" fontId="7" fillId="3" borderId="22" xfId="0" applyNumberFormat="1" applyFont="1" applyFill="1" applyBorder="1" applyAlignment="1" applyProtection="1">
      <alignment horizontal="center" vertical="center"/>
    </xf>
    <xf numFmtId="165" fontId="7" fillId="8" borderId="13" xfId="0" applyNumberFormat="1" applyFont="1" applyFill="1" applyBorder="1" applyAlignment="1" applyProtection="1">
      <alignment horizontal="center" vertical="center"/>
    </xf>
    <xf numFmtId="165" fontId="7" fillId="8" borderId="3" xfId="0" applyNumberFormat="1" applyFont="1" applyFill="1" applyBorder="1" applyAlignment="1" applyProtection="1">
      <alignment horizontal="center" vertical="center"/>
    </xf>
    <xf numFmtId="165" fontId="7" fillId="8" borderId="22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165" fontId="7" fillId="3" borderId="13" xfId="0" applyNumberFormat="1" applyFont="1" applyFill="1" applyBorder="1" applyAlignment="1" applyProtection="1">
      <alignment horizontal="center" vertical="center"/>
    </xf>
    <xf numFmtId="165" fontId="7" fillId="3" borderId="3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Border="1" applyAlignment="1" applyProtection="1">
      <alignment horizontal="center" vertical="center"/>
    </xf>
    <xf numFmtId="165" fontId="5" fillId="0" borderId="20" xfId="0" applyNumberFormat="1" applyFont="1" applyBorder="1" applyAlignment="1" applyProtection="1">
      <alignment horizontal="center" vertical="center"/>
    </xf>
    <xf numFmtId="165" fontId="7" fillId="3" borderId="20" xfId="0" applyNumberFormat="1" applyFont="1" applyFill="1" applyBorder="1" applyAlignment="1" applyProtection="1">
      <alignment horizontal="center" vertical="center"/>
    </xf>
    <xf numFmtId="165" fontId="7" fillId="3" borderId="16" xfId="0" applyNumberFormat="1" applyFont="1" applyFill="1" applyBorder="1" applyAlignment="1" applyProtection="1">
      <alignment horizontal="center" vertical="center"/>
    </xf>
    <xf numFmtId="165" fontId="7" fillId="3" borderId="22" xfId="0" applyNumberFormat="1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165" fontId="2" fillId="0" borderId="18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horizontal="center" vertical="center"/>
    </xf>
    <xf numFmtId="165" fontId="5" fillId="0" borderId="13" xfId="0" applyNumberFormat="1" applyFont="1" applyBorder="1" applyAlignment="1" applyProtection="1">
      <alignment horizontal="center" vertical="center"/>
    </xf>
    <xf numFmtId="165" fontId="5" fillId="0" borderId="15" xfId="0" applyNumberFormat="1" applyFont="1" applyBorder="1" applyAlignment="1" applyProtection="1">
      <alignment horizontal="center" vertical="center"/>
    </xf>
    <xf numFmtId="165" fontId="5" fillId="0" borderId="22" xfId="0" applyNumberFormat="1" applyFont="1" applyBorder="1" applyAlignment="1" applyProtection="1">
      <alignment horizontal="center" vertical="center"/>
    </xf>
    <xf numFmtId="165" fontId="2" fillId="5" borderId="4" xfId="0" applyNumberFormat="1" applyFont="1" applyFill="1" applyBorder="1" applyAlignment="1" applyProtection="1">
      <alignment horizontal="center" vertical="center"/>
    </xf>
    <xf numFmtId="165" fontId="2" fillId="5" borderId="11" xfId="0" applyNumberFormat="1" applyFont="1" applyFill="1" applyBorder="1" applyAlignment="1" applyProtection="1">
      <alignment horizontal="center" vertical="center"/>
    </xf>
    <xf numFmtId="165" fontId="2" fillId="5" borderId="26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165" fontId="5" fillId="0" borderId="20" xfId="0" applyNumberFormat="1" applyFont="1" applyBorder="1" applyAlignment="1" applyProtection="1">
      <alignment horizontal="left"/>
    </xf>
    <xf numFmtId="165" fontId="5" fillId="0" borderId="16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2" fontId="7" fillId="5" borderId="4" xfId="0" applyNumberFormat="1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25" xfId="0" applyNumberFormat="1" applyFont="1" applyFill="1" applyBorder="1" applyAlignment="1" applyProtection="1">
      <alignment horizontal="center" vertical="center"/>
      <protection locked="0"/>
    </xf>
    <xf numFmtId="2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165" fontId="3" fillId="5" borderId="37" xfId="0" applyNumberFormat="1" applyFont="1" applyFill="1" applyBorder="1" applyAlignment="1" applyProtection="1">
      <alignment horizontal="center" vertical="center"/>
    </xf>
    <xf numFmtId="165" fontId="3" fillId="5" borderId="47" xfId="0" applyNumberFormat="1" applyFont="1" applyFill="1" applyBorder="1" applyAlignment="1" applyProtection="1">
      <alignment horizontal="center" vertical="center"/>
    </xf>
    <xf numFmtId="165" fontId="3" fillId="5" borderId="42" xfId="0" applyNumberFormat="1" applyFont="1" applyFill="1" applyBorder="1" applyAlignment="1" applyProtection="1">
      <alignment horizontal="center" vertical="center"/>
    </xf>
    <xf numFmtId="2" fontId="5" fillId="5" borderId="46" xfId="0" applyNumberFormat="1" applyFont="1" applyFill="1" applyBorder="1" applyAlignment="1" applyProtection="1">
      <alignment horizontal="center" vertical="center"/>
    </xf>
    <xf numFmtId="2" fontId="5" fillId="5" borderId="47" xfId="0" applyNumberFormat="1" applyFont="1" applyFill="1" applyBorder="1" applyAlignment="1" applyProtection="1">
      <alignment horizontal="center" vertical="center"/>
    </xf>
    <xf numFmtId="2" fontId="5" fillId="5" borderId="35" xfId="0" applyNumberFormat="1" applyFont="1" applyFill="1" applyBorder="1" applyAlignment="1" applyProtection="1">
      <alignment horizontal="center" vertical="center"/>
    </xf>
    <xf numFmtId="165" fontId="5" fillId="5" borderId="37" xfId="0" applyNumberFormat="1" applyFont="1" applyFill="1" applyBorder="1" applyAlignment="1" applyProtection="1">
      <alignment horizontal="center" vertical="center"/>
    </xf>
    <xf numFmtId="165" fontId="5" fillId="5" borderId="47" xfId="0" applyNumberFormat="1" applyFont="1" applyFill="1" applyBorder="1" applyAlignment="1" applyProtection="1">
      <alignment horizontal="center" vertical="center"/>
    </xf>
    <xf numFmtId="165" fontId="5" fillId="5" borderId="35" xfId="0" applyNumberFormat="1" applyFont="1" applyFill="1" applyBorder="1" applyAlignment="1" applyProtection="1">
      <alignment horizontal="center" vertical="center"/>
    </xf>
    <xf numFmtId="165" fontId="2" fillId="5" borderId="1" xfId="0" applyNumberFormat="1" applyFont="1" applyFill="1" applyBorder="1" applyAlignment="1" applyProtection="1">
      <alignment horizontal="center" vertical="center"/>
    </xf>
    <xf numFmtId="165" fontId="2" fillId="5" borderId="12" xfId="0" applyNumberFormat="1" applyFont="1" applyFill="1" applyBorder="1" applyAlignment="1" applyProtection="1">
      <alignment horizontal="center" vertical="center"/>
    </xf>
    <xf numFmtId="165" fontId="2" fillId="5" borderId="27" xfId="0" applyNumberFormat="1" applyFont="1" applyFill="1" applyBorder="1" applyAlignment="1" applyProtection="1">
      <alignment horizontal="center" vertical="center"/>
    </xf>
    <xf numFmtId="9" fontId="5" fillId="4" borderId="10" xfId="0" applyNumberFormat="1" applyFont="1" applyFill="1" applyBorder="1" applyAlignment="1" applyProtection="1">
      <alignment horizontal="center" vertical="center"/>
      <protection locked="0"/>
    </xf>
    <xf numFmtId="9" fontId="5" fillId="4" borderId="17" xfId="0" applyNumberFormat="1" applyFont="1" applyFill="1" applyBorder="1" applyAlignment="1" applyProtection="1">
      <alignment horizontal="center" vertical="center"/>
      <protection locked="0"/>
    </xf>
    <xf numFmtId="164" fontId="7" fillId="5" borderId="10" xfId="0" applyNumberFormat="1" applyFont="1" applyFill="1" applyBorder="1" applyAlignment="1" applyProtection="1">
      <alignment horizontal="center" vertical="center"/>
    </xf>
    <xf numFmtId="164" fontId="7" fillId="5" borderId="18" xfId="0" applyNumberFormat="1" applyFont="1" applyFill="1" applyBorder="1" applyAlignment="1" applyProtection="1">
      <alignment horizontal="center" vertical="center"/>
    </xf>
    <xf numFmtId="164" fontId="7" fillId="5" borderId="17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5" borderId="9" xfId="0" applyNumberFormat="1" applyFont="1" applyFill="1" applyBorder="1" applyAlignment="1" applyProtection="1">
      <alignment horizontal="center" vertical="center"/>
    </xf>
    <xf numFmtId="2" fontId="5" fillId="5" borderId="16" xfId="0" applyNumberFormat="1" applyFont="1" applyFill="1" applyBorder="1" applyAlignment="1" applyProtection="1">
      <alignment horizontal="center" vertical="center"/>
    </xf>
    <xf numFmtId="2" fontId="5" fillId="3" borderId="35" xfId="0" applyNumberFormat="1" applyFont="1" applyFill="1" applyBorder="1" applyAlignment="1" applyProtection="1">
      <alignment horizontal="center" vertical="center"/>
    </xf>
    <xf numFmtId="2" fontId="5" fillId="3" borderId="37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2" fontId="5" fillId="4" borderId="23" xfId="0" applyNumberFormat="1" applyFont="1" applyFill="1" applyBorder="1" applyAlignment="1" applyProtection="1">
      <alignment horizontal="center" vertical="center"/>
      <protection locked="0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</xf>
    <xf numFmtId="2" fontId="5" fillId="5" borderId="22" xfId="0" applyNumberFormat="1" applyFont="1" applyFill="1" applyBorder="1" applyAlignment="1" applyProtection="1">
      <alignment horizontal="center" vertical="center"/>
    </xf>
    <xf numFmtId="2" fontId="5" fillId="3" borderId="34" xfId="0" applyNumberFormat="1" applyFont="1" applyFill="1" applyBorder="1" applyAlignment="1" applyProtection="1">
      <alignment horizontal="center" vertical="center"/>
    </xf>
    <xf numFmtId="2" fontId="5" fillId="3" borderId="36" xfId="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horizontal="left"/>
    </xf>
    <xf numFmtId="165" fontId="5" fillId="0" borderId="22" xfId="0" applyNumberFormat="1" applyFont="1" applyBorder="1" applyAlignment="1" applyProtection="1">
      <alignment horizontal="left"/>
    </xf>
    <xf numFmtId="165" fontId="5" fillId="2" borderId="8" xfId="0" applyNumberFormat="1" applyFont="1" applyFill="1" applyBorder="1" applyAlignment="1" applyProtection="1">
      <alignment horizontal="center"/>
    </xf>
    <xf numFmtId="165" fontId="5" fillId="2" borderId="19" xfId="0" applyNumberFormat="1" applyFont="1" applyFill="1" applyBorder="1" applyAlignment="1" applyProtection="1">
      <alignment horizontal="center"/>
    </xf>
    <xf numFmtId="165" fontId="5" fillId="2" borderId="15" xfId="0" applyNumberFormat="1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4" borderId="31" xfId="0" applyNumberFormat="1" applyFont="1" applyFill="1" applyBorder="1" applyAlignment="1" applyProtection="1">
      <alignment horizontal="center" vertical="center"/>
      <protection locked="0"/>
    </xf>
    <xf numFmtId="2" fontId="5" fillId="5" borderId="8" xfId="0" applyNumberFormat="1" applyFont="1" applyFill="1" applyBorder="1" applyAlignment="1" applyProtection="1">
      <alignment horizontal="center" vertical="center"/>
    </xf>
    <xf numFmtId="2" fontId="5" fillId="5" borderId="15" xfId="0" applyNumberFormat="1" applyFont="1" applyFill="1" applyBorder="1" applyAlignment="1" applyProtection="1">
      <alignment horizontal="center" vertical="center"/>
    </xf>
    <xf numFmtId="2" fontId="5" fillId="3" borderId="33" xfId="0" applyNumberFormat="1" applyFont="1" applyFill="1" applyBorder="1" applyAlignment="1" applyProtection="1">
      <alignment horizontal="center" vertical="center"/>
    </xf>
    <xf numFmtId="2" fontId="5" fillId="3" borderId="31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right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5" fontId="2" fillId="2" borderId="17" xfId="0" applyNumberFormat="1" applyFont="1" applyFill="1" applyBorder="1" applyAlignment="1" applyProtection="1">
      <alignment horizontal="center" vertical="center"/>
    </xf>
    <xf numFmtId="165" fontId="2" fillId="2" borderId="43" xfId="0" applyNumberFormat="1" applyFont="1" applyFill="1" applyBorder="1" applyAlignment="1" applyProtection="1">
      <alignment horizontal="center" vertical="center"/>
    </xf>
    <xf numFmtId="165" fontId="2" fillId="2" borderId="44" xfId="0" applyNumberFormat="1" applyFont="1" applyFill="1" applyBorder="1" applyAlignment="1" applyProtection="1">
      <alignment horizontal="center" vertical="center"/>
    </xf>
    <xf numFmtId="165" fontId="2" fillId="2" borderId="45" xfId="0" applyNumberFormat="1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V26" sqref="V26"/>
    </sheetView>
  </sheetViews>
  <sheetFormatPr defaultRowHeight="12.75" x14ac:dyDescent="0.25"/>
  <cols>
    <col min="1" max="1" width="9.140625" style="1"/>
    <col min="2" max="2" width="10.140625" style="1" customWidth="1"/>
    <col min="3" max="3" width="9.85546875" style="1" customWidth="1"/>
    <col min="4" max="4" width="9.140625" style="1" customWidth="1"/>
    <col min="5" max="5" width="10.7109375" style="1" customWidth="1"/>
    <col min="6" max="11" width="9.140625" style="1"/>
    <col min="12" max="12" width="12.7109375" style="1" customWidth="1"/>
    <col min="13" max="16384" width="9.140625" style="1"/>
  </cols>
  <sheetData>
    <row r="1" spans="1:15" ht="36" customHeight="1" thickBot="1" x14ac:dyDescent="0.3">
      <c r="A1" s="178" t="s">
        <v>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</row>
    <row r="2" spans="1:15" s="5" customFormat="1" ht="13.5" thickBot="1" x14ac:dyDescent="0.25">
      <c r="A2" s="2"/>
      <c r="B2" s="3"/>
      <c r="C2" s="4"/>
      <c r="D2" s="4"/>
    </row>
    <row r="3" spans="1:15" s="5" customFormat="1" x14ac:dyDescent="0.2">
      <c r="A3" s="183" t="s">
        <v>48</v>
      </c>
      <c r="B3" s="184"/>
      <c r="C3" s="184"/>
      <c r="D3" s="184"/>
      <c r="E3" s="185"/>
    </row>
    <row r="4" spans="1:15" s="5" customFormat="1" x14ac:dyDescent="0.2">
      <c r="A4" s="19"/>
      <c r="B4" s="181" t="s">
        <v>49</v>
      </c>
      <c r="C4" s="181"/>
      <c r="D4" s="181"/>
      <c r="E4" s="182"/>
    </row>
    <row r="5" spans="1:15" s="5" customFormat="1" x14ac:dyDescent="0.2">
      <c r="A5" s="20"/>
      <c r="B5" s="181" t="s">
        <v>50</v>
      </c>
      <c r="C5" s="181"/>
      <c r="D5" s="181"/>
      <c r="E5" s="182"/>
    </row>
    <row r="6" spans="1:15" s="5" customFormat="1" ht="13.5" thickBot="1" x14ac:dyDescent="0.25">
      <c r="A6" s="21"/>
      <c r="B6" s="95" t="s">
        <v>51</v>
      </c>
      <c r="C6" s="95"/>
      <c r="D6" s="95"/>
      <c r="E6" s="96"/>
    </row>
    <row r="7" spans="1:15" s="5" customFormat="1" ht="13.5" thickBot="1" x14ac:dyDescent="0.25">
      <c r="A7" s="2"/>
      <c r="B7" s="3"/>
      <c r="C7" s="4"/>
      <c r="D7" s="4"/>
    </row>
    <row r="8" spans="1:15" x14ac:dyDescent="0.25">
      <c r="A8" s="186" t="s">
        <v>0</v>
      </c>
      <c r="B8" s="187"/>
      <c r="C8" s="187"/>
      <c r="D8" s="187"/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9"/>
    </row>
    <row r="9" spans="1:15" x14ac:dyDescent="0.25">
      <c r="A9" s="190" t="s">
        <v>1</v>
      </c>
      <c r="B9" s="191"/>
      <c r="C9" s="191"/>
      <c r="D9" s="191"/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3"/>
    </row>
    <row r="10" spans="1:15" x14ac:dyDescent="0.25">
      <c r="A10" s="190" t="s">
        <v>2</v>
      </c>
      <c r="B10" s="191"/>
      <c r="C10" s="191"/>
      <c r="D10" s="191"/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3"/>
    </row>
    <row r="11" spans="1:15" ht="13.5" thickBot="1" x14ac:dyDescent="0.3">
      <c r="A11" s="167" t="s">
        <v>3</v>
      </c>
      <c r="B11" s="168"/>
      <c r="C11" s="168"/>
      <c r="D11" s="168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70"/>
    </row>
    <row r="12" spans="1:15" ht="13.5" thickBot="1" x14ac:dyDescent="0.3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13.5" thickBot="1" x14ac:dyDescent="0.3">
      <c r="A13" s="142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</row>
    <row r="14" spans="1:15" ht="13.5" thickBo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/>
    </row>
    <row r="15" spans="1:15" ht="45.75" customHeight="1" thickBot="1" x14ac:dyDescent="0.3">
      <c r="A15" s="6"/>
      <c r="B15" s="174" t="s">
        <v>10</v>
      </c>
      <c r="C15" s="175"/>
      <c r="D15" s="175"/>
      <c r="E15" s="176"/>
      <c r="F15" s="174" t="s">
        <v>22</v>
      </c>
      <c r="G15" s="177"/>
      <c r="H15" s="72" t="s">
        <v>25</v>
      </c>
      <c r="I15" s="73"/>
      <c r="J15" s="123" t="s">
        <v>28</v>
      </c>
      <c r="K15" s="124"/>
      <c r="L15" s="72" t="s">
        <v>32</v>
      </c>
      <c r="M15" s="73"/>
      <c r="N15" s="123" t="s">
        <v>34</v>
      </c>
      <c r="O15" s="124"/>
    </row>
    <row r="16" spans="1:15" x14ac:dyDescent="0.25">
      <c r="A16" s="6"/>
      <c r="B16" s="194" t="s">
        <v>11</v>
      </c>
      <c r="C16" s="195"/>
      <c r="D16" s="195"/>
      <c r="E16" s="196"/>
      <c r="F16" s="197">
        <v>0</v>
      </c>
      <c r="G16" s="198"/>
      <c r="H16" s="197">
        <v>0</v>
      </c>
      <c r="I16" s="199"/>
      <c r="J16" s="200">
        <f>F16-H16</f>
        <v>0</v>
      </c>
      <c r="K16" s="201"/>
      <c r="L16" s="202">
        <v>1.2</v>
      </c>
      <c r="M16" s="203"/>
      <c r="N16" s="200">
        <f>J16*L16</f>
        <v>0</v>
      </c>
      <c r="O16" s="201"/>
    </row>
    <row r="17" spans="1:15" x14ac:dyDescent="0.25">
      <c r="A17" s="6"/>
      <c r="B17" s="157" t="s">
        <v>12</v>
      </c>
      <c r="C17" s="158"/>
      <c r="D17" s="158"/>
      <c r="E17" s="159"/>
      <c r="F17" s="160">
        <v>0</v>
      </c>
      <c r="G17" s="161"/>
      <c r="H17" s="160">
        <v>0</v>
      </c>
      <c r="I17" s="162"/>
      <c r="J17" s="163">
        <f t="shared" ref="J17:J23" si="0">F17-H17</f>
        <v>0</v>
      </c>
      <c r="K17" s="164"/>
      <c r="L17" s="165">
        <v>1.1000000000000001</v>
      </c>
      <c r="M17" s="166"/>
      <c r="N17" s="163">
        <f t="shared" ref="N17:N23" si="1">J17*L17</f>
        <v>0</v>
      </c>
      <c r="O17" s="164"/>
    </row>
    <row r="18" spans="1:15" x14ac:dyDescent="0.25">
      <c r="A18" s="6"/>
      <c r="B18" s="157" t="s">
        <v>13</v>
      </c>
      <c r="C18" s="158"/>
      <c r="D18" s="158"/>
      <c r="E18" s="159"/>
      <c r="F18" s="160">
        <v>10</v>
      </c>
      <c r="G18" s="161"/>
      <c r="H18" s="160">
        <v>0</v>
      </c>
      <c r="I18" s="162"/>
      <c r="J18" s="163">
        <f t="shared" si="0"/>
        <v>10</v>
      </c>
      <c r="K18" s="164"/>
      <c r="L18" s="165">
        <v>1</v>
      </c>
      <c r="M18" s="166"/>
      <c r="N18" s="163">
        <f t="shared" si="1"/>
        <v>10</v>
      </c>
      <c r="O18" s="164"/>
    </row>
    <row r="19" spans="1:15" x14ac:dyDescent="0.25">
      <c r="A19" s="6"/>
      <c r="B19" s="157" t="s">
        <v>14</v>
      </c>
      <c r="C19" s="158"/>
      <c r="D19" s="158"/>
      <c r="E19" s="159"/>
      <c r="F19" s="160">
        <v>0</v>
      </c>
      <c r="G19" s="161"/>
      <c r="H19" s="160">
        <v>0</v>
      </c>
      <c r="I19" s="162"/>
      <c r="J19" s="163">
        <f t="shared" si="0"/>
        <v>0</v>
      </c>
      <c r="K19" s="164"/>
      <c r="L19" s="165">
        <v>0.5</v>
      </c>
      <c r="M19" s="166"/>
      <c r="N19" s="163">
        <f t="shared" si="1"/>
        <v>0</v>
      </c>
      <c r="O19" s="164"/>
    </row>
    <row r="20" spans="1:15" x14ac:dyDescent="0.25">
      <c r="A20" s="6"/>
      <c r="B20" s="157" t="s">
        <v>15</v>
      </c>
      <c r="C20" s="158"/>
      <c r="D20" s="158"/>
      <c r="E20" s="159"/>
      <c r="F20" s="160">
        <v>0</v>
      </c>
      <c r="G20" s="161"/>
      <c r="H20" s="160">
        <v>0</v>
      </c>
      <c r="I20" s="162"/>
      <c r="J20" s="163">
        <f t="shared" si="0"/>
        <v>0</v>
      </c>
      <c r="K20" s="164"/>
      <c r="L20" s="165">
        <v>0.2</v>
      </c>
      <c r="M20" s="166"/>
      <c r="N20" s="163">
        <f t="shared" si="1"/>
        <v>0</v>
      </c>
      <c r="O20" s="164"/>
    </row>
    <row r="21" spans="1:15" x14ac:dyDescent="0.25">
      <c r="A21" s="6"/>
      <c r="B21" s="157" t="s">
        <v>16</v>
      </c>
      <c r="C21" s="158"/>
      <c r="D21" s="158"/>
      <c r="E21" s="159"/>
      <c r="F21" s="160">
        <v>0</v>
      </c>
      <c r="G21" s="161"/>
      <c r="H21" s="160">
        <v>0</v>
      </c>
      <c r="I21" s="162"/>
      <c r="J21" s="163">
        <f t="shared" si="0"/>
        <v>0</v>
      </c>
      <c r="K21" s="164"/>
      <c r="L21" s="165">
        <v>0.15</v>
      </c>
      <c r="M21" s="166"/>
      <c r="N21" s="163">
        <f t="shared" si="1"/>
        <v>0</v>
      </c>
      <c r="O21" s="164"/>
    </row>
    <row r="22" spans="1:15" x14ac:dyDescent="0.25">
      <c r="A22" s="6"/>
      <c r="B22" s="157" t="s">
        <v>42</v>
      </c>
      <c r="C22" s="158"/>
      <c r="D22" s="158"/>
      <c r="E22" s="159"/>
      <c r="F22" s="160">
        <v>0</v>
      </c>
      <c r="G22" s="161"/>
      <c r="H22" s="160">
        <v>0</v>
      </c>
      <c r="I22" s="162"/>
      <c r="J22" s="163">
        <f t="shared" si="0"/>
        <v>0</v>
      </c>
      <c r="K22" s="164"/>
      <c r="L22" s="165">
        <v>0.1</v>
      </c>
      <c r="M22" s="166"/>
      <c r="N22" s="163">
        <f t="shared" si="1"/>
        <v>0</v>
      </c>
      <c r="O22" s="164"/>
    </row>
    <row r="23" spans="1:15" ht="13.5" thickBot="1" x14ac:dyDescent="0.3">
      <c r="A23" s="6"/>
      <c r="B23" s="105" t="s">
        <v>17</v>
      </c>
      <c r="C23" s="112"/>
      <c r="D23" s="112"/>
      <c r="E23" s="106"/>
      <c r="F23" s="113">
        <v>0</v>
      </c>
      <c r="G23" s="114"/>
      <c r="H23" s="115">
        <v>0</v>
      </c>
      <c r="I23" s="116"/>
      <c r="J23" s="153">
        <f t="shared" si="0"/>
        <v>0</v>
      </c>
      <c r="K23" s="154"/>
      <c r="L23" s="155">
        <v>0.25</v>
      </c>
      <c r="M23" s="156"/>
      <c r="N23" s="153">
        <f t="shared" si="1"/>
        <v>0</v>
      </c>
      <c r="O23" s="154"/>
    </row>
    <row r="24" spans="1:15" ht="13.5" thickBot="1" x14ac:dyDescent="0.3">
      <c r="A24" s="6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9"/>
    </row>
    <row r="25" spans="1:15" ht="13.5" thickBot="1" x14ac:dyDescent="0.3">
      <c r="A25" s="10"/>
      <c r="B25" s="11"/>
      <c r="C25" s="11"/>
      <c r="D25" s="11"/>
      <c r="E25" s="11"/>
      <c r="F25" s="11"/>
      <c r="G25" s="11"/>
      <c r="H25" s="11"/>
      <c r="I25" s="107" t="s">
        <v>26</v>
      </c>
      <c r="J25" s="108"/>
      <c r="K25" s="108"/>
      <c r="L25" s="108"/>
      <c r="M25" s="109"/>
      <c r="N25" s="110">
        <f>SUM(N16:O23)</f>
        <v>10</v>
      </c>
      <c r="O25" s="111"/>
    </row>
    <row r="26" spans="1:15" x14ac:dyDescent="0.25">
      <c r="A26" s="12"/>
      <c r="B26" s="117" t="s">
        <v>18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5" ht="13.5" thickBot="1" x14ac:dyDescent="0.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3.5" thickBot="1" x14ac:dyDescent="0.3">
      <c r="A28" s="119" t="s">
        <v>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</row>
    <row r="29" spans="1:15" x14ac:dyDescent="0.25">
      <c r="A29" s="97" t="s">
        <v>6</v>
      </c>
      <c r="B29" s="98"/>
      <c r="C29" s="97" t="s">
        <v>19</v>
      </c>
      <c r="D29" s="98"/>
      <c r="E29" s="97" t="s">
        <v>20</v>
      </c>
      <c r="F29" s="98"/>
      <c r="G29" s="97" t="s">
        <v>24</v>
      </c>
      <c r="H29" s="98"/>
      <c r="I29" s="97" t="s">
        <v>27</v>
      </c>
      <c r="J29" s="98"/>
      <c r="K29" s="97" t="s">
        <v>29</v>
      </c>
      <c r="L29" s="98"/>
      <c r="M29" s="99" t="s">
        <v>33</v>
      </c>
      <c r="N29" s="100"/>
      <c r="O29" s="101"/>
    </row>
    <row r="30" spans="1:15" ht="13.5" thickBot="1" x14ac:dyDescent="0.3">
      <c r="A30" s="105" t="s">
        <v>7</v>
      </c>
      <c r="B30" s="106"/>
      <c r="C30" s="105" t="s">
        <v>7</v>
      </c>
      <c r="D30" s="106"/>
      <c r="E30" s="105" t="s">
        <v>21</v>
      </c>
      <c r="F30" s="106"/>
      <c r="G30" s="105" t="s">
        <v>7</v>
      </c>
      <c r="H30" s="106"/>
      <c r="I30" s="105" t="s">
        <v>7</v>
      </c>
      <c r="J30" s="106"/>
      <c r="K30" s="105" t="s">
        <v>30</v>
      </c>
      <c r="L30" s="106"/>
      <c r="M30" s="102"/>
      <c r="N30" s="103"/>
      <c r="O30" s="104"/>
    </row>
    <row r="31" spans="1:15" ht="13.5" thickBot="1" x14ac:dyDescent="0.3">
      <c r="A31" s="147"/>
      <c r="B31" s="148"/>
      <c r="C31" s="147"/>
      <c r="D31" s="148"/>
      <c r="E31" s="149"/>
      <c r="F31" s="150"/>
      <c r="G31" s="149"/>
      <c r="H31" s="150"/>
      <c r="I31" s="151">
        <v>850</v>
      </c>
      <c r="J31" s="152"/>
      <c r="K31" s="137">
        <v>0.9</v>
      </c>
      <c r="L31" s="138"/>
      <c r="M31" s="139">
        <f>I31-I31*K31</f>
        <v>85</v>
      </c>
      <c r="N31" s="140"/>
      <c r="O31" s="141"/>
    </row>
    <row r="32" spans="1:15" ht="13.5" thickBot="1" x14ac:dyDescent="0.3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1:15" ht="13.5" thickBot="1" x14ac:dyDescent="0.3">
      <c r="A33" s="142" t="s">
        <v>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8.75" x14ac:dyDescent="0.25">
      <c r="A34" s="143" t="s">
        <v>9</v>
      </c>
      <c r="B34" s="144"/>
      <c r="C34" s="144"/>
      <c r="D34" s="144"/>
      <c r="E34" s="144"/>
      <c r="F34" s="144" t="s">
        <v>23</v>
      </c>
      <c r="G34" s="144"/>
      <c r="H34" s="144"/>
      <c r="I34" s="144"/>
      <c r="J34" s="144"/>
      <c r="K34" s="145" t="s">
        <v>31</v>
      </c>
      <c r="L34" s="145"/>
      <c r="M34" s="145"/>
      <c r="N34" s="145"/>
      <c r="O34" s="146"/>
    </row>
    <row r="35" spans="1:15" ht="19.5" thickBot="1" x14ac:dyDescent="0.3">
      <c r="A35" s="128">
        <f>N25</f>
        <v>10</v>
      </c>
      <c r="B35" s="129"/>
      <c r="C35" s="129"/>
      <c r="D35" s="129"/>
      <c r="E35" s="130"/>
      <c r="F35" s="131">
        <f>M31</f>
        <v>85</v>
      </c>
      <c r="G35" s="132"/>
      <c r="H35" s="132"/>
      <c r="I35" s="132"/>
      <c r="J35" s="133"/>
      <c r="K35" s="125">
        <f>A35*F35</f>
        <v>850</v>
      </c>
      <c r="L35" s="126"/>
      <c r="M35" s="126"/>
      <c r="N35" s="126"/>
      <c r="O35" s="127"/>
    </row>
    <row r="36" spans="1:15" ht="13.5" thickBot="1" x14ac:dyDescent="0.3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ht="33" customHeight="1" thickBot="1" x14ac:dyDescent="0.3">
      <c r="A37" s="220" t="s">
        <v>61</v>
      </c>
      <c r="B37" s="221"/>
      <c r="C37" s="221"/>
      <c r="D37" s="221"/>
      <c r="E37" s="221"/>
      <c r="F37" s="221"/>
      <c r="G37" s="221"/>
      <c r="H37" s="221"/>
      <c r="I37" s="221"/>
      <c r="J37" s="222"/>
      <c r="K37" s="134">
        <f>K35*2</f>
        <v>1700</v>
      </c>
      <c r="L37" s="135"/>
      <c r="M37" s="135"/>
      <c r="N37" s="135"/>
      <c r="O37" s="136"/>
    </row>
    <row r="38" spans="1:15" ht="13.5" thickBot="1" x14ac:dyDescent="0.3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"/>
      <c r="L38" s="22"/>
      <c r="M38" s="22"/>
      <c r="N38" s="22"/>
      <c r="O38" s="22"/>
    </row>
    <row r="39" spans="1:15" ht="38.25" customHeight="1" thickBot="1" x14ac:dyDescent="0.3">
      <c r="A39" s="224" t="s">
        <v>62</v>
      </c>
      <c r="B39" s="225"/>
      <c r="C39" s="225"/>
      <c r="D39" s="225"/>
      <c r="E39" s="225"/>
      <c r="F39" s="225"/>
      <c r="G39" s="225"/>
      <c r="H39" s="225"/>
      <c r="I39" s="225"/>
      <c r="J39" s="226"/>
      <c r="K39" s="90">
        <f>((K35-2500)*(10329-516)/(75000-2500))+516</f>
        <v>292.6696551724138</v>
      </c>
      <c r="L39" s="91"/>
      <c r="M39" s="91"/>
      <c r="N39" s="91"/>
      <c r="O39" s="92"/>
    </row>
    <row r="40" spans="1:15" ht="13.5" thickBot="1" x14ac:dyDescent="0.3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3"/>
      <c r="L40" s="23"/>
      <c r="M40" s="23"/>
      <c r="N40" s="23"/>
      <c r="O40" s="23"/>
    </row>
    <row r="41" spans="1:15" ht="33" customHeight="1" thickBot="1" x14ac:dyDescent="0.3">
      <c r="A41" s="224" t="s">
        <v>63</v>
      </c>
      <c r="B41" s="228"/>
      <c r="C41" s="228"/>
      <c r="D41" s="228"/>
      <c r="E41" s="228"/>
      <c r="F41" s="228"/>
      <c r="G41" s="228"/>
      <c r="H41" s="228"/>
      <c r="I41" s="228"/>
      <c r="J41" s="229"/>
      <c r="K41" s="23"/>
      <c r="L41" s="23"/>
      <c r="M41" s="23"/>
      <c r="N41" s="23"/>
      <c r="O41" s="23"/>
    </row>
    <row r="42" spans="1:15" ht="13.5" thickBot="1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5" ht="13.5" thickBot="1" x14ac:dyDescent="0.3">
      <c r="A43" s="13"/>
      <c r="B43" s="81" t="s">
        <v>58</v>
      </c>
      <c r="C43" s="82"/>
      <c r="D43" s="82"/>
      <c r="E43" s="82"/>
      <c r="F43" s="82"/>
      <c r="G43" s="83"/>
      <c r="H43" s="14"/>
      <c r="I43" s="14"/>
      <c r="J43" s="15"/>
    </row>
    <row r="44" spans="1:15" x14ac:dyDescent="0.25">
      <c r="A44" s="13"/>
      <c r="B44" s="84" t="s">
        <v>44</v>
      </c>
      <c r="C44" s="85"/>
      <c r="D44" s="85"/>
      <c r="E44" s="85"/>
      <c r="F44" s="85" t="s">
        <v>45</v>
      </c>
      <c r="G44" s="88"/>
      <c r="H44" s="14"/>
      <c r="I44" s="14"/>
      <c r="J44" s="15"/>
    </row>
    <row r="45" spans="1:15" x14ac:dyDescent="0.25">
      <c r="A45" s="13"/>
      <c r="B45" s="87" t="s">
        <v>46</v>
      </c>
      <c r="C45" s="86"/>
      <c r="D45" s="86" t="s">
        <v>47</v>
      </c>
      <c r="E45" s="86"/>
      <c r="F45" s="86"/>
      <c r="G45" s="89"/>
      <c r="H45" s="14"/>
      <c r="I45" s="14"/>
      <c r="J45" s="15"/>
    </row>
    <row r="46" spans="1:15" x14ac:dyDescent="0.25">
      <c r="A46" s="13"/>
      <c r="B46" s="74">
        <v>0</v>
      </c>
      <c r="C46" s="75"/>
      <c r="D46" s="75">
        <v>2500</v>
      </c>
      <c r="E46" s="75"/>
      <c r="F46" s="75">
        <v>516</v>
      </c>
      <c r="G46" s="80"/>
      <c r="H46" s="14"/>
      <c r="I46" s="14"/>
      <c r="J46" s="15"/>
    </row>
    <row r="47" spans="1:15" x14ac:dyDescent="0.25">
      <c r="A47" s="13"/>
      <c r="B47" s="74">
        <v>2501</v>
      </c>
      <c r="C47" s="75"/>
      <c r="D47" s="75">
        <v>15000</v>
      </c>
      <c r="E47" s="75"/>
      <c r="F47" s="75">
        <v>1000</v>
      </c>
      <c r="G47" s="80"/>
      <c r="H47" s="14"/>
      <c r="I47" s="14"/>
      <c r="J47" s="15"/>
    </row>
    <row r="48" spans="1:15" x14ac:dyDescent="0.25">
      <c r="A48" s="13"/>
      <c r="B48" s="74">
        <v>15001</v>
      </c>
      <c r="C48" s="75"/>
      <c r="D48" s="75">
        <v>30000</v>
      </c>
      <c r="E48" s="75"/>
      <c r="F48" s="75">
        <v>2000</v>
      </c>
      <c r="G48" s="80"/>
      <c r="H48" s="14"/>
      <c r="I48" s="14"/>
      <c r="J48" s="15"/>
    </row>
    <row r="49" spans="1:10" x14ac:dyDescent="0.25">
      <c r="A49" s="13"/>
      <c r="B49" s="74">
        <v>30001</v>
      </c>
      <c r="C49" s="75"/>
      <c r="D49" s="75">
        <v>50000</v>
      </c>
      <c r="E49" s="75"/>
      <c r="F49" s="75">
        <v>3000</v>
      </c>
      <c r="G49" s="80"/>
      <c r="H49" s="14"/>
      <c r="I49" s="14"/>
      <c r="J49" s="15"/>
    </row>
    <row r="50" spans="1:10" x14ac:dyDescent="0.25">
      <c r="A50" s="13"/>
      <c r="B50" s="74">
        <v>50001</v>
      </c>
      <c r="C50" s="75"/>
      <c r="D50" s="75">
        <v>75000</v>
      </c>
      <c r="E50" s="75"/>
      <c r="F50" s="75">
        <v>4000</v>
      </c>
      <c r="G50" s="80"/>
      <c r="H50" s="14"/>
      <c r="I50" s="14"/>
      <c r="J50" s="15"/>
    </row>
    <row r="51" spans="1:10" ht="13.5" thickBot="1" x14ac:dyDescent="0.3">
      <c r="A51" s="16"/>
      <c r="B51" s="76" t="s">
        <v>37</v>
      </c>
      <c r="C51" s="77"/>
      <c r="D51" s="78">
        <v>75000</v>
      </c>
      <c r="E51" s="78"/>
      <c r="F51" s="78">
        <v>5164</v>
      </c>
      <c r="G51" s="79"/>
      <c r="H51" s="17"/>
      <c r="I51" s="17"/>
      <c r="J51" s="18"/>
    </row>
  </sheetData>
  <sheetProtection password="E4B7" sheet="1" objects="1" scenarios="1"/>
  <mergeCells count="132">
    <mergeCell ref="A1:O1"/>
    <mergeCell ref="B5:E5"/>
    <mergeCell ref="B4:E4"/>
    <mergeCell ref="A3:E3"/>
    <mergeCell ref="H18:I18"/>
    <mergeCell ref="J18:K18"/>
    <mergeCell ref="L18:M18"/>
    <mergeCell ref="N18:O18"/>
    <mergeCell ref="B17:E17"/>
    <mergeCell ref="F17:G17"/>
    <mergeCell ref="A8:E8"/>
    <mergeCell ref="F8:O8"/>
    <mergeCell ref="A9:E9"/>
    <mergeCell ref="F9:O9"/>
    <mergeCell ref="A10:E10"/>
    <mergeCell ref="F10:O10"/>
    <mergeCell ref="L15:M15"/>
    <mergeCell ref="N15:O15"/>
    <mergeCell ref="B16:E16"/>
    <mergeCell ref="F16:G16"/>
    <mergeCell ref="H16:I16"/>
    <mergeCell ref="J16:K16"/>
    <mergeCell ref="L16:M16"/>
    <mergeCell ref="N16:O16"/>
    <mergeCell ref="A11:E11"/>
    <mergeCell ref="F11:O11"/>
    <mergeCell ref="A12:O12"/>
    <mergeCell ref="A13:O13"/>
    <mergeCell ref="A14:O14"/>
    <mergeCell ref="B15:E15"/>
    <mergeCell ref="F15:G15"/>
    <mergeCell ref="H15:I15"/>
    <mergeCell ref="J15:K15"/>
    <mergeCell ref="B21:E21"/>
    <mergeCell ref="F21:G21"/>
    <mergeCell ref="H21:I21"/>
    <mergeCell ref="J21:K21"/>
    <mergeCell ref="L21:M21"/>
    <mergeCell ref="N21:O21"/>
    <mergeCell ref="H17:I17"/>
    <mergeCell ref="J17:K17"/>
    <mergeCell ref="L17:M17"/>
    <mergeCell ref="N17:O17"/>
    <mergeCell ref="B20:E20"/>
    <mergeCell ref="F20:G20"/>
    <mergeCell ref="H20:I20"/>
    <mergeCell ref="J20:K20"/>
    <mergeCell ref="L20:M20"/>
    <mergeCell ref="N20:O20"/>
    <mergeCell ref="B19:E19"/>
    <mergeCell ref="F19:G19"/>
    <mergeCell ref="H19:I19"/>
    <mergeCell ref="J19:K19"/>
    <mergeCell ref="L19:M19"/>
    <mergeCell ref="N19:O19"/>
    <mergeCell ref="B18:E18"/>
    <mergeCell ref="F18:G18"/>
    <mergeCell ref="J23:K23"/>
    <mergeCell ref="L23:M23"/>
    <mergeCell ref="N23:O23"/>
    <mergeCell ref="B22:E22"/>
    <mergeCell ref="F22:G22"/>
    <mergeCell ref="H22:I22"/>
    <mergeCell ref="J22:K22"/>
    <mergeCell ref="L22:M22"/>
    <mergeCell ref="N22:O22"/>
    <mergeCell ref="K37:O37"/>
    <mergeCell ref="K31:L31"/>
    <mergeCell ref="M31:O31"/>
    <mergeCell ref="A32:O32"/>
    <mergeCell ref="A33:O33"/>
    <mergeCell ref="A34:E34"/>
    <mergeCell ref="F34:J34"/>
    <mergeCell ref="K34:O34"/>
    <mergeCell ref="C30:D30"/>
    <mergeCell ref="E30:F30"/>
    <mergeCell ref="G30:H30"/>
    <mergeCell ref="I30:J30"/>
    <mergeCell ref="K30:L30"/>
    <mergeCell ref="A31:B31"/>
    <mergeCell ref="C31:D31"/>
    <mergeCell ref="E31:F31"/>
    <mergeCell ref="G31:H31"/>
    <mergeCell ref="I31:J31"/>
    <mergeCell ref="K39:O39"/>
    <mergeCell ref="A39:J39"/>
    <mergeCell ref="B6:E6"/>
    <mergeCell ref="E29:F29"/>
    <mergeCell ref="G29:H29"/>
    <mergeCell ref="I29:J29"/>
    <mergeCell ref="K29:L29"/>
    <mergeCell ref="M29:O30"/>
    <mergeCell ref="A30:B30"/>
    <mergeCell ref="I25:M25"/>
    <mergeCell ref="N25:O25"/>
    <mergeCell ref="B23:E23"/>
    <mergeCell ref="F23:G23"/>
    <mergeCell ref="H23:I23"/>
    <mergeCell ref="B26:O26"/>
    <mergeCell ref="A27:O27"/>
    <mergeCell ref="A28:O28"/>
    <mergeCell ref="A29:B29"/>
    <mergeCell ref="C29:D29"/>
    <mergeCell ref="A36:O36"/>
    <mergeCell ref="A37:J37"/>
    <mergeCell ref="K35:O35"/>
    <mergeCell ref="A35:E35"/>
    <mergeCell ref="F35:J35"/>
    <mergeCell ref="A41:J41"/>
    <mergeCell ref="B50:C50"/>
    <mergeCell ref="B49:C49"/>
    <mergeCell ref="B48:C48"/>
    <mergeCell ref="B46:C46"/>
    <mergeCell ref="B51:C51"/>
    <mergeCell ref="D51:E51"/>
    <mergeCell ref="D50:E50"/>
    <mergeCell ref="D49:E49"/>
    <mergeCell ref="D48:E48"/>
    <mergeCell ref="D46:E46"/>
    <mergeCell ref="F51:G51"/>
    <mergeCell ref="F50:G50"/>
    <mergeCell ref="F49:G49"/>
    <mergeCell ref="F48:G48"/>
    <mergeCell ref="F46:G46"/>
    <mergeCell ref="B43:G43"/>
    <mergeCell ref="B44:E44"/>
    <mergeCell ref="D45:E45"/>
    <mergeCell ref="B45:C45"/>
    <mergeCell ref="F44:G45"/>
    <mergeCell ref="B47:C47"/>
    <mergeCell ref="D47:E47"/>
    <mergeCell ref="F47:G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I33" sqref="I33"/>
    </sheetView>
  </sheetViews>
  <sheetFormatPr defaultRowHeight="12.75" x14ac:dyDescent="0.25"/>
  <cols>
    <col min="1" max="1" width="20.5703125" style="37" customWidth="1"/>
    <col min="2" max="2" width="27.5703125" style="37" customWidth="1"/>
    <col min="3" max="3" width="12.140625" style="37" customWidth="1"/>
    <col min="4" max="4" width="7.42578125" style="37" customWidth="1"/>
    <col min="5" max="5" width="8.7109375" style="34" bestFit="1" customWidth="1"/>
    <col min="6" max="6" width="14.7109375" style="34" bestFit="1" customWidth="1"/>
    <col min="7" max="7" width="10.140625" style="34" bestFit="1" customWidth="1"/>
    <col min="8" max="8" width="7.5703125" style="34" customWidth="1"/>
    <col min="9" max="9" width="16.42578125" style="34" customWidth="1"/>
    <col min="10" max="10" width="13.85546875" style="34" customWidth="1"/>
    <col min="11" max="11" width="22.7109375" style="34" bestFit="1" customWidth="1"/>
    <col min="12" max="16384" width="9.140625" style="34"/>
  </cols>
  <sheetData>
    <row r="1" spans="1:15" ht="36" customHeight="1" thickBot="1" x14ac:dyDescent="0.3">
      <c r="A1" s="211" t="s">
        <v>60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15" ht="13.5" thickBot="1" x14ac:dyDescent="0.3">
      <c r="A2" s="44"/>
      <c r="B2" s="45"/>
      <c r="C2" s="46"/>
      <c r="D2" s="46"/>
      <c r="E2" s="47"/>
      <c r="F2" s="47"/>
      <c r="G2" s="47"/>
      <c r="H2" s="47"/>
      <c r="I2" s="47"/>
      <c r="J2" s="47"/>
      <c r="K2" s="47"/>
    </row>
    <row r="3" spans="1:15" ht="15" customHeight="1" thickBot="1" x14ac:dyDescent="0.3">
      <c r="A3" s="206" t="s">
        <v>48</v>
      </c>
      <c r="B3" s="207"/>
      <c r="C3" s="46"/>
      <c r="D3" s="46"/>
      <c r="E3" s="47"/>
      <c r="F3" s="47"/>
      <c r="G3" s="47"/>
      <c r="H3" s="47"/>
      <c r="I3" s="47"/>
      <c r="J3" s="47"/>
      <c r="K3" s="47"/>
    </row>
    <row r="4" spans="1:15" x14ac:dyDescent="0.25">
      <c r="A4" s="48"/>
      <c r="B4" s="49" t="s">
        <v>49</v>
      </c>
      <c r="C4" s="46"/>
      <c r="D4" s="46"/>
      <c r="E4" s="47"/>
      <c r="F4" s="47"/>
      <c r="G4" s="47"/>
      <c r="H4" s="47"/>
      <c r="I4" s="47"/>
      <c r="J4" s="47"/>
      <c r="K4" s="47"/>
    </row>
    <row r="5" spans="1:15" x14ac:dyDescent="0.25">
      <c r="A5" s="50"/>
      <c r="B5" s="51" t="s">
        <v>50</v>
      </c>
      <c r="C5" s="46"/>
      <c r="D5" s="46"/>
      <c r="E5" s="47"/>
      <c r="F5" s="47"/>
      <c r="G5" s="47"/>
      <c r="H5" s="47"/>
      <c r="I5" s="47"/>
      <c r="J5" s="47"/>
      <c r="K5" s="47"/>
    </row>
    <row r="6" spans="1:15" ht="13.5" thickBot="1" x14ac:dyDescent="0.3">
      <c r="A6" s="52"/>
      <c r="B6" s="53" t="s">
        <v>51</v>
      </c>
      <c r="C6" s="46"/>
      <c r="D6" s="46"/>
      <c r="E6" s="47"/>
      <c r="F6" s="47"/>
      <c r="G6" s="47"/>
      <c r="H6" s="47"/>
      <c r="I6" s="47"/>
      <c r="J6" s="47"/>
      <c r="K6" s="47"/>
    </row>
    <row r="7" spans="1:15" s="38" customFormat="1" ht="13.5" thickBot="1" x14ac:dyDescent="0.25">
      <c r="A7" s="54"/>
      <c r="B7" s="55"/>
      <c r="C7" s="56"/>
      <c r="D7" s="56"/>
      <c r="E7" s="57"/>
      <c r="F7" s="57"/>
      <c r="G7" s="57"/>
      <c r="H7" s="57"/>
      <c r="I7" s="57"/>
      <c r="J7" s="57"/>
      <c r="K7" s="57"/>
    </row>
    <row r="8" spans="1:15" s="12" customFormat="1" x14ac:dyDescent="0.25">
      <c r="A8" s="186" t="s">
        <v>0</v>
      </c>
      <c r="B8" s="187"/>
      <c r="C8" s="218"/>
      <c r="D8" s="218"/>
      <c r="E8" s="218"/>
      <c r="F8" s="218"/>
      <c r="G8" s="218"/>
      <c r="H8" s="218"/>
      <c r="I8" s="218"/>
      <c r="J8" s="218"/>
      <c r="K8" s="219"/>
      <c r="L8" s="7"/>
      <c r="M8" s="7"/>
      <c r="N8" s="7"/>
      <c r="O8" s="7"/>
    </row>
    <row r="9" spans="1:15" s="12" customFormat="1" x14ac:dyDescent="0.25">
      <c r="A9" s="190" t="s">
        <v>1</v>
      </c>
      <c r="B9" s="191"/>
      <c r="C9" s="216"/>
      <c r="D9" s="216"/>
      <c r="E9" s="216"/>
      <c r="F9" s="216"/>
      <c r="G9" s="216"/>
      <c r="H9" s="216"/>
      <c r="I9" s="216"/>
      <c r="J9" s="216"/>
      <c r="K9" s="217"/>
      <c r="L9" s="7"/>
      <c r="M9" s="7"/>
      <c r="N9" s="7"/>
      <c r="O9" s="7"/>
    </row>
    <row r="10" spans="1:15" s="12" customFormat="1" x14ac:dyDescent="0.25">
      <c r="A10" s="190" t="s">
        <v>2</v>
      </c>
      <c r="B10" s="191"/>
      <c r="C10" s="216"/>
      <c r="D10" s="216"/>
      <c r="E10" s="216"/>
      <c r="F10" s="216"/>
      <c r="G10" s="216"/>
      <c r="H10" s="216"/>
      <c r="I10" s="216"/>
      <c r="J10" s="216"/>
      <c r="K10" s="217"/>
      <c r="L10" s="7"/>
      <c r="M10" s="7"/>
      <c r="N10" s="7"/>
      <c r="O10" s="7"/>
    </row>
    <row r="11" spans="1:15" s="12" customFormat="1" ht="13.5" thickBot="1" x14ac:dyDescent="0.3">
      <c r="A11" s="167" t="s">
        <v>3</v>
      </c>
      <c r="B11" s="168"/>
      <c r="C11" s="214"/>
      <c r="D11" s="214"/>
      <c r="E11" s="214"/>
      <c r="F11" s="214"/>
      <c r="G11" s="214"/>
      <c r="H11" s="214"/>
      <c r="I11" s="214"/>
      <c r="J11" s="214"/>
      <c r="K11" s="215"/>
      <c r="L11" s="7"/>
      <c r="M11" s="7"/>
      <c r="N11" s="7"/>
      <c r="O11" s="7"/>
    </row>
    <row r="12" spans="1:15" ht="13.5" thickBot="1" x14ac:dyDescent="0.3">
      <c r="A12" s="35"/>
      <c r="B12" s="36"/>
    </row>
    <row r="13" spans="1:15" ht="13.5" thickBot="1" x14ac:dyDescent="0.3">
      <c r="A13" s="208" t="s">
        <v>58</v>
      </c>
      <c r="B13" s="209"/>
      <c r="C13" s="210"/>
      <c r="D13" s="39"/>
      <c r="E13" s="142" t="s">
        <v>53</v>
      </c>
      <c r="F13" s="93"/>
      <c r="G13" s="94"/>
      <c r="I13" s="142" t="s">
        <v>52</v>
      </c>
      <c r="J13" s="93"/>
      <c r="K13" s="94"/>
    </row>
    <row r="14" spans="1:15" x14ac:dyDescent="0.25">
      <c r="A14" s="84" t="s">
        <v>44</v>
      </c>
      <c r="B14" s="85"/>
      <c r="C14" s="88" t="s">
        <v>45</v>
      </c>
      <c r="D14" s="39"/>
      <c r="E14" s="63" t="s">
        <v>54</v>
      </c>
      <c r="F14" s="25" t="s">
        <v>38</v>
      </c>
      <c r="G14" s="26" t="s">
        <v>39</v>
      </c>
      <c r="I14" s="24" t="s">
        <v>35</v>
      </c>
      <c r="J14" s="25" t="s">
        <v>36</v>
      </c>
      <c r="K14" s="26" t="s">
        <v>55</v>
      </c>
    </row>
    <row r="15" spans="1:15" ht="13.5" thickBot="1" x14ac:dyDescent="0.3">
      <c r="A15" s="33" t="s">
        <v>46</v>
      </c>
      <c r="B15" s="32" t="s">
        <v>47</v>
      </c>
      <c r="C15" s="89"/>
      <c r="D15" s="39"/>
      <c r="E15" s="40">
        <v>90</v>
      </c>
      <c r="F15" s="41">
        <v>855</v>
      </c>
      <c r="G15" s="64">
        <f>E15*F15</f>
        <v>76950</v>
      </c>
      <c r="I15" s="40">
        <v>74.37</v>
      </c>
      <c r="J15" s="42">
        <v>126</v>
      </c>
      <c r="K15" s="64">
        <f>I15*J15</f>
        <v>9370.6200000000008</v>
      </c>
    </row>
    <row r="16" spans="1:15" x14ac:dyDescent="0.25">
      <c r="A16" s="69">
        <v>1</v>
      </c>
      <c r="B16" s="70">
        <v>2500</v>
      </c>
      <c r="C16" s="71">
        <v>516</v>
      </c>
      <c r="D16" s="43"/>
      <c r="I16" s="24" t="s">
        <v>40</v>
      </c>
      <c r="J16" s="25" t="s">
        <v>36</v>
      </c>
      <c r="K16" s="26" t="s">
        <v>56</v>
      </c>
    </row>
    <row r="17" spans="1:11" ht="13.5" thickBot="1" x14ac:dyDescent="0.3">
      <c r="A17" s="69">
        <v>2501</v>
      </c>
      <c r="B17" s="70">
        <v>15000</v>
      </c>
      <c r="C17" s="71">
        <v>1000</v>
      </c>
      <c r="D17" s="43"/>
      <c r="I17" s="40">
        <v>90.9</v>
      </c>
      <c r="J17" s="42">
        <v>126</v>
      </c>
      <c r="K17" s="64">
        <f>I17*J17</f>
        <v>11453.400000000001</v>
      </c>
    </row>
    <row r="18" spans="1:11" ht="13.5" thickBot="1" x14ac:dyDescent="0.3">
      <c r="A18" s="69">
        <v>15001</v>
      </c>
      <c r="B18" s="70">
        <v>30000</v>
      </c>
      <c r="C18" s="71">
        <v>2000</v>
      </c>
      <c r="D18" s="43"/>
      <c r="I18" s="65"/>
      <c r="J18" s="27"/>
      <c r="K18" s="66"/>
    </row>
    <row r="19" spans="1:11" ht="16.5" thickBot="1" x14ac:dyDescent="0.3">
      <c r="A19" s="69">
        <v>30001</v>
      </c>
      <c r="B19" s="70">
        <v>50000</v>
      </c>
      <c r="C19" s="71">
        <v>3000</v>
      </c>
      <c r="D19" s="43"/>
      <c r="I19" s="204" t="s">
        <v>57</v>
      </c>
      <c r="J19" s="205"/>
      <c r="K19" s="67">
        <f>K17-K15</f>
        <v>2082.7800000000007</v>
      </c>
    </row>
    <row r="20" spans="1:11" x14ac:dyDescent="0.25">
      <c r="A20" s="69">
        <v>50001</v>
      </c>
      <c r="B20" s="70">
        <v>75000</v>
      </c>
      <c r="C20" s="71">
        <v>4000</v>
      </c>
      <c r="D20" s="43"/>
    </row>
    <row r="21" spans="1:11" ht="13.5" thickBot="1" x14ac:dyDescent="0.3">
      <c r="A21" s="28" t="s">
        <v>37</v>
      </c>
      <c r="B21" s="29">
        <v>75000</v>
      </c>
      <c r="C21" s="30">
        <v>5164</v>
      </c>
      <c r="D21" s="35"/>
    </row>
    <row r="22" spans="1:11" x14ac:dyDescent="0.25">
      <c r="A22" s="34"/>
      <c r="B22" s="34"/>
      <c r="C22" s="34"/>
      <c r="D22" s="35"/>
    </row>
    <row r="23" spans="1:11" ht="13.5" thickBot="1" x14ac:dyDescent="0.3">
      <c r="C23" s="35"/>
      <c r="D23" s="35"/>
    </row>
    <row r="24" spans="1:11" ht="13.5" thickBot="1" x14ac:dyDescent="0.3">
      <c r="B24" s="58" t="s">
        <v>41</v>
      </c>
      <c r="C24" s="35"/>
      <c r="D24" s="35"/>
    </row>
    <row r="25" spans="1:11" ht="13.5" thickBot="1" x14ac:dyDescent="0.3">
      <c r="B25" s="59">
        <f>K17/G15</f>
        <v>0.14884210526315791</v>
      </c>
      <c r="C25" s="35"/>
      <c r="D25" s="35"/>
    </row>
    <row r="26" spans="1:11" x14ac:dyDescent="0.25">
      <c r="C26" s="35"/>
      <c r="D26" s="35"/>
    </row>
    <row r="27" spans="1:11" ht="13.5" thickBot="1" x14ac:dyDescent="0.3">
      <c r="C27" s="35"/>
      <c r="D27" s="35"/>
    </row>
    <row r="28" spans="1:11" ht="13.5" thickBot="1" x14ac:dyDescent="0.3">
      <c r="A28" s="208" t="s">
        <v>59</v>
      </c>
      <c r="B28" s="209"/>
      <c r="C28" s="210"/>
      <c r="D28" s="39"/>
    </row>
    <row r="29" spans="1:11" x14ac:dyDescent="0.25">
      <c r="A29" s="84" t="s">
        <v>44</v>
      </c>
      <c r="B29" s="85"/>
      <c r="C29" s="88" t="s">
        <v>45</v>
      </c>
      <c r="D29" s="39"/>
    </row>
    <row r="30" spans="1:11" x14ac:dyDescent="0.25">
      <c r="A30" s="33" t="s">
        <v>46</v>
      </c>
      <c r="B30" s="32" t="s">
        <v>47</v>
      </c>
      <c r="C30" s="89"/>
      <c r="D30" s="39"/>
    </row>
    <row r="31" spans="1:11" x14ac:dyDescent="0.25">
      <c r="A31" s="33">
        <v>1</v>
      </c>
      <c r="B31" s="60">
        <f>B16*B25</f>
        <v>372.1052631578948</v>
      </c>
      <c r="C31" s="31">
        <v>516</v>
      </c>
      <c r="D31" s="39"/>
      <c r="H31" s="37"/>
    </row>
    <row r="32" spans="1:11" x14ac:dyDescent="0.25">
      <c r="A32" s="61">
        <f>A17*B25</f>
        <v>372.25410526315795</v>
      </c>
      <c r="B32" s="60">
        <f>B17*B25</f>
        <v>2232.6315789473688</v>
      </c>
      <c r="C32" s="68">
        <v>1000</v>
      </c>
      <c r="D32" s="39"/>
    </row>
    <row r="33" spans="1:4" x14ac:dyDescent="0.25">
      <c r="A33" s="61">
        <f>A18*B25</f>
        <v>2232.7804210526319</v>
      </c>
      <c r="B33" s="60">
        <f>B18*B25</f>
        <v>4465.2631578947376</v>
      </c>
      <c r="C33" s="31">
        <v>2000</v>
      </c>
      <c r="D33" s="39"/>
    </row>
    <row r="34" spans="1:4" x14ac:dyDescent="0.25">
      <c r="A34" s="61">
        <f>A19*B25</f>
        <v>4465.4120000000003</v>
      </c>
      <c r="B34" s="60">
        <f>B19*B25</f>
        <v>7442.1052631578959</v>
      </c>
      <c r="C34" s="31">
        <v>3000</v>
      </c>
      <c r="D34" s="39"/>
    </row>
    <row r="35" spans="1:4" x14ac:dyDescent="0.25">
      <c r="A35" s="61">
        <f>A20*B25</f>
        <v>7442.2541052631586</v>
      </c>
      <c r="B35" s="60">
        <f>B20*B25</f>
        <v>11163.157894736843</v>
      </c>
      <c r="C35" s="31">
        <v>4000</v>
      </c>
      <c r="D35" s="39"/>
    </row>
    <row r="36" spans="1:4" ht="13.5" thickBot="1" x14ac:dyDescent="0.3">
      <c r="A36" s="28" t="s">
        <v>37</v>
      </c>
      <c r="B36" s="62">
        <f>B35</f>
        <v>11163.157894736843</v>
      </c>
      <c r="C36" s="30">
        <v>5164</v>
      </c>
      <c r="D36" s="35"/>
    </row>
  </sheetData>
  <sheetProtection password="E4B7" sheet="1" objects="1" scenarios="1"/>
  <mergeCells count="19">
    <mergeCell ref="A1:K1"/>
    <mergeCell ref="A14:B14"/>
    <mergeCell ref="A13:C13"/>
    <mergeCell ref="E13:G13"/>
    <mergeCell ref="I13:K13"/>
    <mergeCell ref="C11:K11"/>
    <mergeCell ref="C10:K10"/>
    <mergeCell ref="C9:K9"/>
    <mergeCell ref="A11:B11"/>
    <mergeCell ref="A10:B10"/>
    <mergeCell ref="A9:B9"/>
    <mergeCell ref="A8:B8"/>
    <mergeCell ref="C8:K8"/>
    <mergeCell ref="I19:J19"/>
    <mergeCell ref="A3:B3"/>
    <mergeCell ref="A29:B29"/>
    <mergeCell ref="A28:C28"/>
    <mergeCell ref="C29:C30"/>
    <mergeCell ref="C14:C1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ART. 37 CO. 1-2-3-4</vt:lpstr>
      <vt:lpstr>ART. 37 CO. 4-SISMA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Scarpini.Patrizio</dc:creator>
  <cp:lastModifiedBy>Scarpini.Patrizio</cp:lastModifiedBy>
  <dcterms:created xsi:type="dcterms:W3CDTF">2019-05-10T05:38:10Z</dcterms:created>
  <dcterms:modified xsi:type="dcterms:W3CDTF">2019-06-03T12:10:21Z</dcterms:modified>
</cp:coreProperties>
</file>