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1\Desktop\Regolamento sanzioni\"/>
    </mc:Choice>
  </mc:AlternateContent>
  <bookViews>
    <workbookView xWindow="0" yWindow="0" windowWidth="28800" windowHeight="1288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J34" i="1" s="1"/>
  <c r="L21" i="1"/>
  <c r="L20" i="1"/>
  <c r="L19" i="1"/>
  <c r="L18" i="1"/>
  <c r="L17" i="1"/>
  <c r="J16" i="1"/>
  <c r="L16" i="1" s="1"/>
  <c r="J15" i="1"/>
  <c r="L15" i="1" s="1"/>
  <c r="J14" i="1"/>
  <c r="L14" i="1" s="1"/>
  <c r="L22" i="1" s="1"/>
  <c r="G34" i="1" s="1"/>
  <c r="M34" i="1" s="1"/>
  <c r="G48" i="1" l="1"/>
  <c r="L48" i="1" s="1"/>
  <c r="G39" i="1"/>
  <c r="L39" i="1" s="1"/>
  <c r="G57" i="1"/>
  <c r="L57" i="1" s="1"/>
</calcChain>
</file>

<file path=xl/sharedStrings.xml><?xml version="1.0" encoding="utf-8"?>
<sst xmlns="http://schemas.openxmlformats.org/spreadsheetml/2006/main" count="56" uniqueCount="48">
  <si>
    <t>PROSPETTO DI CALCOLO DELL'AUMENTO VENALE DELL'IMMOBILE AI FINI DELL'APPLICAZIONE DELLE SANZIONI PREVISTE DALL'ART. 37 DEL DPR 380/2001</t>
  </si>
  <si>
    <t>UBICAZIONE DELL'IMMOBILE:</t>
  </si>
  <si>
    <r>
      <t>PROPRIET</t>
    </r>
    <r>
      <rPr>
        <sz val="11"/>
        <color theme="1"/>
        <rFont val="Calibri"/>
        <family val="2"/>
      </rPr>
      <t>Á:</t>
    </r>
  </si>
  <si>
    <t xml:space="preserve">DETERMINAZIONE DELLA SUPERFICIE CONVENZIONALE </t>
  </si>
  <si>
    <t>Descrizione Immobile</t>
  </si>
  <si>
    <t>Superficie reale (mq)</t>
  </si>
  <si>
    <t>Superficie vani con h. inferiore a mt 1,70 (mq)</t>
  </si>
  <si>
    <t>Superficie reale da considerare (mq)</t>
  </si>
  <si>
    <t xml:space="preserve">Coefficiente </t>
  </si>
  <si>
    <t>Superficie Convenzionale (mq)</t>
  </si>
  <si>
    <t>Unità inferiore a mq 46</t>
  </si>
  <si>
    <t xml:space="preserve">Unita tra 46 mq e 70 mq </t>
  </si>
  <si>
    <t>Unità oltre i 70 mq</t>
  </si>
  <si>
    <t>Autorimesse singole</t>
  </si>
  <si>
    <t>Autorimesse di uso comune</t>
  </si>
  <si>
    <t>Balconi, terrazze, cantine ed altri accessori simili</t>
  </si>
  <si>
    <t>Pertinenza scoperta in godimento esclusivo (°)</t>
  </si>
  <si>
    <t xml:space="preserve">Verde condominiale in quota millesimale </t>
  </si>
  <si>
    <t>TOTALE SUPERFICIE CONVENZIONALE mq (1)</t>
  </si>
  <si>
    <t>(°) inserire nel computo per una superficie non eccedente a quella dell'immobile principale a cui è riferito</t>
  </si>
  <si>
    <t>DETERMINAZIONE DEL VALORE UNITARIO DI RIFERIMENTO</t>
  </si>
  <si>
    <t>Fascia/Zona</t>
  </si>
  <si>
    <t>Destinazione</t>
  </si>
  <si>
    <t>Microzona</t>
  </si>
  <si>
    <t xml:space="preserve">Tipologia </t>
  </si>
  <si>
    <t>Stato conservativo</t>
  </si>
  <si>
    <t>Valore medio di mercato (Euro/mq)</t>
  </si>
  <si>
    <t>Coefficiente di rettifica</t>
  </si>
  <si>
    <t>Valore Unitario di Riferimento (Euro/mq)</t>
  </si>
  <si>
    <t>(Rif. O.M.I.)</t>
  </si>
  <si>
    <t>(Vedi Tipologia di intervento)</t>
  </si>
  <si>
    <t xml:space="preserve">CALCOLO DELL'AUMENTO DEL VALORE VENALE </t>
  </si>
  <si>
    <r>
      <t xml:space="preserve">Superficie convenzionale mq </t>
    </r>
    <r>
      <rPr>
        <b/>
        <i/>
        <sz val="14"/>
        <color theme="1"/>
        <rFont val="Calibri"/>
        <family val="2"/>
        <scheme val="minor"/>
      </rPr>
      <t>(1)</t>
    </r>
  </si>
  <si>
    <r>
      <t xml:space="preserve">Valore Unitario di Riferimento Euro/mq </t>
    </r>
    <r>
      <rPr>
        <b/>
        <i/>
        <sz val="14"/>
        <color theme="1"/>
        <rFont val="Calibri"/>
        <family val="2"/>
        <scheme val="minor"/>
      </rPr>
      <t>(2)</t>
    </r>
  </si>
  <si>
    <r>
      <t xml:space="preserve">Aumento Valore Venale AVV </t>
    </r>
    <r>
      <rPr>
        <b/>
        <i/>
        <sz val="14"/>
        <color theme="1"/>
        <rFont val="Calibri"/>
        <family val="2"/>
        <scheme val="minor"/>
      </rPr>
      <t>(1) x (2)</t>
    </r>
  </si>
  <si>
    <t>CALCOLO DELLA SANZIONE ART. 37 COMMI 1 e 3 (Euro) (*)</t>
  </si>
  <si>
    <t>IMPORTO SANZIONE DA VERSARE ART. 37 COMMI 1 e 3 (Euro) (*)</t>
  </si>
  <si>
    <t>2*AVV</t>
  </si>
  <si>
    <t>(*) da un minimo di 1000,00 Euro</t>
  </si>
  <si>
    <t>CALCOLO DELLA SANZIONE ART. 37 COMMA 2  (Euro) (**)</t>
  </si>
  <si>
    <t>IMPORTO SANZIONE DA VERSARE ART. 37 COMMA 2  (Euro) (**)</t>
  </si>
  <si>
    <t>((AVV – 2.500,00) x (10.329,00 – 1000,00) / (35.000,00 – 2.500,00)) + 1000,00)</t>
  </si>
  <si>
    <t>(**) da un minimo di 1000,00 Euro ad un massimo di 10329,00 Euro</t>
  </si>
  <si>
    <t>CALCOLO DELLA SANZIONE ART. 37 COMMA 4 (Euro) (***)</t>
  </si>
  <si>
    <t xml:space="preserve"> IMPORTO SANZIONE DA VERSARE ART. 37 COMMA 4 (Euro) (***)</t>
  </si>
  <si>
    <t>((AVV – 2.500,00) x (5.164,00 – 1000,00) / (35.000,00 – 2.500,00)) + 1000,00)</t>
  </si>
  <si>
    <t>(***) da un minimo di 1000,00 Euro ad un massimo di 5164,00 Euro</t>
  </si>
  <si>
    <t>OSSERVAZIONI DEL RESPONSABILE DEL PROCEDIMENTO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</si>
</sst>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2" fontId="0" fillId="0" borderId="11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>
      <alignment horizontal="center" vertical="center"/>
    </xf>
    <xf numFmtId="2" fontId="0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2" fontId="0" fillId="0" borderId="13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2" fontId="0" fillId="0" borderId="17" xfId="0" applyNumberFormat="1" applyBorder="1" applyAlignment="1" applyProtection="1">
      <alignment horizontal="center" vertical="center"/>
      <protection locked="0"/>
    </xf>
    <xf numFmtId="0" fontId="0" fillId="0" borderId="17" xfId="0" applyBorder="1" applyProtection="1">
      <protection locked="0"/>
    </xf>
    <xf numFmtId="2" fontId="6" fillId="0" borderId="17" xfId="0" applyNumberFormat="1" applyFont="1" applyBorder="1" applyAlignment="1" applyProtection="1">
      <alignment horizontal="center" vertical="center"/>
      <protection locked="0"/>
    </xf>
    <xf numFmtId="9" fontId="6" fillId="0" borderId="17" xfId="0" applyNumberFormat="1" applyFont="1" applyBorder="1" applyAlignment="1" applyProtection="1">
      <alignment horizontal="center" vertical="center"/>
      <protection locked="0"/>
    </xf>
    <xf numFmtId="2" fontId="7" fillId="0" borderId="1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textRotation="180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/>
    </xf>
    <xf numFmtId="0" fontId="1" fillId="6" borderId="7" xfId="0" applyFont="1" applyFill="1" applyBorder="1" applyAlignment="1">
      <alignment horizontal="left" vertical="center"/>
    </xf>
    <xf numFmtId="0" fontId="1" fillId="6" borderId="8" xfId="0" applyFont="1" applyFill="1" applyBorder="1" applyAlignment="1">
      <alignment horizontal="left" vertical="center"/>
    </xf>
    <xf numFmtId="0" fontId="1" fillId="6" borderId="9" xfId="0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textRotation="18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R64"/>
  <sheetViews>
    <sheetView tabSelected="1" topLeftCell="C22" zoomScale="80" zoomScaleNormal="80" workbookViewId="0">
      <selection activeCell="R30" sqref="R30"/>
    </sheetView>
  </sheetViews>
  <sheetFormatPr defaultRowHeight="15" x14ac:dyDescent="0.25"/>
  <cols>
    <col min="7" max="7" width="27.28515625" customWidth="1"/>
    <col min="8" max="8" width="26.42578125" customWidth="1"/>
    <col min="9" max="10" width="27.28515625" customWidth="1"/>
    <col min="11" max="11" width="28.5703125" customWidth="1"/>
    <col min="12" max="12" width="24.140625" customWidth="1"/>
    <col min="13" max="13" width="25.42578125" customWidth="1"/>
    <col min="14" max="14" width="26.7109375" customWidth="1"/>
    <col min="15" max="15" width="5" customWidth="1"/>
    <col min="16" max="16" width="6.28515625" customWidth="1"/>
    <col min="17" max="17" width="9.140625" customWidth="1"/>
    <col min="18" max="18" width="12.5703125" customWidth="1"/>
  </cols>
  <sheetData>
    <row r="4" spans="4:18" ht="15.75" thickBot="1" x14ac:dyDescent="0.3"/>
    <row r="5" spans="4:18" x14ac:dyDescent="0.25">
      <c r="D5" s="1" t="s">
        <v>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4:18" ht="15.75" thickBot="1" x14ac:dyDescent="0.3">
      <c r="D6" s="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4:18" ht="15.75" thickBot="1" x14ac:dyDescent="0.3"/>
    <row r="8" spans="4:18" ht="15.75" thickBot="1" x14ac:dyDescent="0.3">
      <c r="D8" s="7" t="s">
        <v>1</v>
      </c>
      <c r="E8" s="8"/>
      <c r="F8" s="8"/>
      <c r="G8" s="8"/>
      <c r="H8" s="8"/>
      <c r="I8" s="9"/>
      <c r="J8" s="10"/>
      <c r="K8" s="11"/>
      <c r="L8" s="11"/>
      <c r="M8" s="11"/>
      <c r="N8" s="11"/>
      <c r="O8" s="11"/>
      <c r="P8" s="11"/>
      <c r="Q8" s="11"/>
      <c r="R8" s="12"/>
    </row>
    <row r="9" spans="4:18" ht="15.75" thickBot="1" x14ac:dyDescent="0.3"/>
    <row r="10" spans="4:18" ht="15.75" thickBot="1" x14ac:dyDescent="0.3">
      <c r="D10" s="7" t="s">
        <v>2</v>
      </c>
      <c r="E10" s="8"/>
      <c r="F10" s="8"/>
      <c r="G10" s="8"/>
      <c r="H10" s="8"/>
      <c r="I10" s="9"/>
      <c r="J10" s="10"/>
      <c r="K10" s="11"/>
      <c r="L10" s="11"/>
      <c r="M10" s="11"/>
      <c r="N10" s="11"/>
      <c r="O10" s="11"/>
      <c r="P10" s="11"/>
      <c r="Q10" s="11"/>
      <c r="R10" s="12"/>
    </row>
    <row r="11" spans="4:18" ht="15.75" thickBot="1" x14ac:dyDescent="0.3"/>
    <row r="12" spans="4:18" ht="15.75" thickBot="1" x14ac:dyDescent="0.3">
      <c r="G12" s="13" t="s">
        <v>3</v>
      </c>
      <c r="H12" s="14"/>
      <c r="I12" s="14"/>
      <c r="J12" s="14"/>
      <c r="K12" s="14"/>
      <c r="L12" s="15"/>
    </row>
    <row r="13" spans="4:18" ht="45.75" customHeight="1" thickBot="1" x14ac:dyDescent="0.3">
      <c r="G13" s="16" t="s">
        <v>4</v>
      </c>
      <c r="H13" s="17" t="s">
        <v>5</v>
      </c>
      <c r="I13" s="17" t="s">
        <v>6</v>
      </c>
      <c r="J13" s="17" t="s">
        <v>7</v>
      </c>
      <c r="K13" s="16" t="s">
        <v>8</v>
      </c>
      <c r="L13" s="17" t="s">
        <v>9</v>
      </c>
    </row>
    <row r="14" spans="4:18" x14ac:dyDescent="0.25">
      <c r="G14" s="18" t="s">
        <v>10</v>
      </c>
      <c r="H14" s="19"/>
      <c r="I14" s="19">
        <v>0</v>
      </c>
      <c r="J14" s="20">
        <f>(H14-0.3*(I14))</f>
        <v>0</v>
      </c>
      <c r="K14" s="20">
        <v>1.2</v>
      </c>
      <c r="L14" s="21">
        <f>J14*K14</f>
        <v>0</v>
      </c>
    </row>
    <row r="15" spans="4:18" x14ac:dyDescent="0.25">
      <c r="G15" s="22" t="s">
        <v>11</v>
      </c>
      <c r="H15" s="23">
        <v>0</v>
      </c>
      <c r="I15" s="23">
        <v>0</v>
      </c>
      <c r="J15" s="24">
        <f>(H15-0.3*(I15))</f>
        <v>0</v>
      </c>
      <c r="K15" s="24">
        <v>1.1000000000000001</v>
      </c>
      <c r="L15" s="25">
        <f>J15*K15</f>
        <v>0</v>
      </c>
    </row>
    <row r="16" spans="4:18" x14ac:dyDescent="0.25">
      <c r="G16" s="22" t="s">
        <v>12</v>
      </c>
      <c r="H16" s="23">
        <v>0</v>
      </c>
      <c r="I16" s="23">
        <v>0</v>
      </c>
      <c r="J16" s="24">
        <f>(H16-0.3*(I16))</f>
        <v>0</v>
      </c>
      <c r="K16" s="24">
        <v>1</v>
      </c>
      <c r="L16" s="25">
        <f>J16*K16</f>
        <v>0</v>
      </c>
    </row>
    <row r="17" spans="7:14" x14ac:dyDescent="0.25">
      <c r="G17" s="22" t="s">
        <v>13</v>
      </c>
      <c r="H17" s="23">
        <v>0</v>
      </c>
      <c r="I17" s="24"/>
      <c r="J17" s="24"/>
      <c r="K17" s="24">
        <v>0.5</v>
      </c>
      <c r="L17" s="25">
        <f>H17*K17</f>
        <v>0</v>
      </c>
    </row>
    <row r="18" spans="7:14" x14ac:dyDescent="0.25">
      <c r="G18" s="22" t="s">
        <v>14</v>
      </c>
      <c r="H18" s="23">
        <v>0</v>
      </c>
      <c r="I18" s="24"/>
      <c r="J18" s="24"/>
      <c r="K18" s="24">
        <v>0.2</v>
      </c>
      <c r="L18" s="25">
        <f>H18*K18</f>
        <v>0</v>
      </c>
    </row>
    <row r="19" spans="7:14" ht="29.25" customHeight="1" x14ac:dyDescent="0.25">
      <c r="G19" s="26" t="s">
        <v>15</v>
      </c>
      <c r="H19" s="23">
        <v>0</v>
      </c>
      <c r="I19" s="24"/>
      <c r="J19" s="24"/>
      <c r="K19" s="24">
        <v>0.25</v>
      </c>
      <c r="L19" s="25">
        <f>H19*K19</f>
        <v>0</v>
      </c>
    </row>
    <row r="20" spans="7:14" ht="33.75" customHeight="1" x14ac:dyDescent="0.25">
      <c r="G20" s="26" t="s">
        <v>16</v>
      </c>
      <c r="H20" s="23">
        <v>0</v>
      </c>
      <c r="I20" s="24"/>
      <c r="J20" s="24"/>
      <c r="K20" s="24">
        <v>0.15</v>
      </c>
      <c r="L20" s="25">
        <f>H20*K20</f>
        <v>0</v>
      </c>
    </row>
    <row r="21" spans="7:14" ht="28.5" customHeight="1" thickBot="1" x14ac:dyDescent="0.3">
      <c r="G21" s="27" t="s">
        <v>17</v>
      </c>
      <c r="H21" s="28">
        <v>0</v>
      </c>
      <c r="I21" s="29"/>
      <c r="J21" s="29"/>
      <c r="K21" s="29">
        <v>0.1</v>
      </c>
      <c r="L21" s="30">
        <f>H21*K21</f>
        <v>0</v>
      </c>
    </row>
    <row r="22" spans="7:14" x14ac:dyDescent="0.25">
      <c r="I22" s="31" t="s">
        <v>18</v>
      </c>
      <c r="J22" s="32"/>
      <c r="K22" s="33"/>
      <c r="L22" s="34">
        <f>SUM(L14:L21)</f>
        <v>0</v>
      </c>
    </row>
    <row r="23" spans="7:14" ht="15.75" thickBot="1" x14ac:dyDescent="0.3">
      <c r="I23" s="35"/>
      <c r="J23" s="36"/>
      <c r="K23" s="37"/>
      <c r="L23" s="38"/>
    </row>
    <row r="24" spans="7:14" ht="15.75" thickBot="1" x14ac:dyDescent="0.3"/>
    <row r="25" spans="7:14" ht="15.75" thickBot="1" x14ac:dyDescent="0.3">
      <c r="G25" s="39" t="s">
        <v>19</v>
      </c>
      <c r="H25" s="40"/>
      <c r="I25" s="40"/>
      <c r="J25" s="40"/>
      <c r="K25" s="40"/>
      <c r="L25" s="41"/>
    </row>
    <row r="26" spans="7:14" ht="15.75" thickBot="1" x14ac:dyDescent="0.3"/>
    <row r="27" spans="7:14" ht="15.75" thickBot="1" x14ac:dyDescent="0.3">
      <c r="G27" s="42" t="s">
        <v>20</v>
      </c>
      <c r="H27" s="43"/>
      <c r="I27" s="43"/>
      <c r="J27" s="43"/>
      <c r="K27" s="43"/>
      <c r="L27" s="43"/>
      <c r="M27" s="43"/>
      <c r="N27" s="44"/>
    </row>
    <row r="28" spans="7:14" ht="31.5" customHeight="1" thickBot="1" x14ac:dyDescent="0.3">
      <c r="G28" s="16" t="s">
        <v>21</v>
      </c>
      <c r="H28" s="45" t="s">
        <v>22</v>
      </c>
      <c r="I28" s="17" t="s">
        <v>23</v>
      </c>
      <c r="J28" s="17" t="s">
        <v>24</v>
      </c>
      <c r="K28" s="17" t="s">
        <v>25</v>
      </c>
      <c r="L28" s="17" t="s">
        <v>26</v>
      </c>
      <c r="M28" s="46" t="s">
        <v>27</v>
      </c>
      <c r="N28" s="47" t="s">
        <v>28</v>
      </c>
    </row>
    <row r="29" spans="7:14" ht="39" customHeight="1" thickBot="1" x14ac:dyDescent="0.3">
      <c r="G29" s="48" t="s">
        <v>29</v>
      </c>
      <c r="H29" s="48" t="s">
        <v>29</v>
      </c>
      <c r="I29" s="48" t="s">
        <v>29</v>
      </c>
      <c r="J29" s="48" t="s">
        <v>29</v>
      </c>
      <c r="K29" s="48" t="s">
        <v>29</v>
      </c>
      <c r="L29" s="48" t="s">
        <v>29</v>
      </c>
      <c r="M29" s="49" t="s">
        <v>30</v>
      </c>
      <c r="N29" s="50"/>
    </row>
    <row r="30" spans="7:14" ht="19.5" thickBot="1" x14ac:dyDescent="0.3">
      <c r="G30" s="51"/>
      <c r="H30" s="52"/>
      <c r="I30" s="53"/>
      <c r="J30" s="52"/>
      <c r="K30" s="53"/>
      <c r="L30" s="54">
        <v>0</v>
      </c>
      <c r="M30" s="55"/>
      <c r="N30" s="56">
        <f>L30*(1-M30)</f>
        <v>0</v>
      </c>
    </row>
    <row r="31" spans="7:14" ht="30" customHeight="1" thickBot="1" x14ac:dyDescent="0.3"/>
    <row r="32" spans="7:14" ht="15.75" thickBot="1" x14ac:dyDescent="0.3">
      <c r="G32" s="42" t="s">
        <v>31</v>
      </c>
      <c r="H32" s="43"/>
      <c r="I32" s="43"/>
      <c r="J32" s="43"/>
      <c r="K32" s="43"/>
      <c r="L32" s="43"/>
      <c r="M32" s="43"/>
      <c r="N32" s="44"/>
    </row>
    <row r="33" spans="7:18" ht="42" customHeight="1" thickBot="1" x14ac:dyDescent="0.3">
      <c r="G33" s="57" t="s">
        <v>32</v>
      </c>
      <c r="H33" s="58"/>
      <c r="I33" s="59"/>
      <c r="J33" s="60" t="s">
        <v>33</v>
      </c>
      <c r="K33" s="61"/>
      <c r="L33" s="62"/>
      <c r="M33" s="60" t="s">
        <v>34</v>
      </c>
      <c r="N33" s="62"/>
    </row>
    <row r="34" spans="7:18" ht="19.5" thickBot="1" x14ac:dyDescent="0.3">
      <c r="G34" s="63">
        <f>L22</f>
        <v>0</v>
      </c>
      <c r="H34" s="64"/>
      <c r="I34" s="65"/>
      <c r="J34" s="63">
        <f>N30</f>
        <v>0</v>
      </c>
      <c r="K34" s="64"/>
      <c r="L34" s="65"/>
      <c r="M34" s="66">
        <f>G34*J34</f>
        <v>0</v>
      </c>
      <c r="N34" s="67"/>
      <c r="Q34" s="68"/>
      <c r="R34" s="68"/>
    </row>
    <row r="35" spans="7:18" ht="15.75" thickBot="1" x14ac:dyDescent="0.3">
      <c r="Q35" s="68"/>
      <c r="R35" s="68"/>
    </row>
    <row r="36" spans="7:18" x14ac:dyDescent="0.25">
      <c r="G36" s="69" t="s">
        <v>35</v>
      </c>
      <c r="H36" s="70"/>
      <c r="I36" s="71"/>
      <c r="L36" s="69" t="s">
        <v>36</v>
      </c>
      <c r="M36" s="70"/>
      <c r="N36" s="71"/>
      <c r="Q36" s="104"/>
    </row>
    <row r="37" spans="7:18" ht="15.75" thickBot="1" x14ac:dyDescent="0.3">
      <c r="G37" s="72"/>
      <c r="H37" s="73"/>
      <c r="I37" s="74"/>
      <c r="L37" s="72"/>
      <c r="M37" s="73"/>
      <c r="N37" s="74"/>
      <c r="Q37" s="104"/>
    </row>
    <row r="38" spans="7:18" ht="15.75" thickBot="1" x14ac:dyDescent="0.3">
      <c r="G38" s="75" t="s">
        <v>37</v>
      </c>
      <c r="H38" s="76"/>
      <c r="I38" s="77"/>
      <c r="L38" s="75" t="s">
        <v>37</v>
      </c>
      <c r="M38" s="76"/>
      <c r="N38" s="77"/>
      <c r="Q38" s="104"/>
    </row>
    <row r="39" spans="7:18" x14ac:dyDescent="0.25">
      <c r="G39" s="78">
        <f>M34*2</f>
        <v>0</v>
      </c>
      <c r="H39" s="79"/>
      <c r="I39" s="80"/>
      <c r="L39" s="78">
        <f>IF(G39&lt;1000,1000,G39)</f>
        <v>1000</v>
      </c>
      <c r="M39" s="79"/>
      <c r="N39" s="80"/>
      <c r="Q39" s="104"/>
    </row>
    <row r="40" spans="7:18" ht="15.75" thickBot="1" x14ac:dyDescent="0.3">
      <c r="G40" s="81"/>
      <c r="H40" s="82"/>
      <c r="I40" s="83"/>
      <c r="L40" s="81"/>
      <c r="M40" s="82"/>
      <c r="N40" s="83"/>
      <c r="Q40" s="104"/>
    </row>
    <row r="41" spans="7:18" ht="15.75" thickBot="1" x14ac:dyDescent="0.3">
      <c r="Q41" s="104"/>
    </row>
    <row r="42" spans="7:18" ht="15.75" thickBot="1" x14ac:dyDescent="0.3">
      <c r="G42" s="39" t="s">
        <v>38</v>
      </c>
      <c r="H42" s="40"/>
      <c r="I42" s="40"/>
      <c r="J42" s="40"/>
      <c r="K42" s="40"/>
      <c r="L42" s="40"/>
      <c r="M42" s="40"/>
      <c r="N42" s="41"/>
      <c r="Q42" s="104"/>
    </row>
    <row r="43" spans="7:18" x14ac:dyDescent="0.25">
      <c r="G43" s="84"/>
      <c r="H43" s="84"/>
      <c r="I43" s="84"/>
      <c r="Q43" s="104"/>
    </row>
    <row r="44" spans="7:18" ht="15.75" thickBot="1" x14ac:dyDescent="0.3">
      <c r="G44" s="84"/>
      <c r="H44" s="84"/>
      <c r="I44" s="84"/>
      <c r="L44" s="84"/>
      <c r="M44" s="84"/>
      <c r="N44" s="84"/>
      <c r="Q44" s="104"/>
    </row>
    <row r="45" spans="7:18" x14ac:dyDescent="0.25">
      <c r="G45" s="85" t="s">
        <v>39</v>
      </c>
      <c r="H45" s="86"/>
      <c r="I45" s="87"/>
      <c r="L45" s="85" t="s">
        <v>40</v>
      </c>
      <c r="M45" s="86"/>
      <c r="N45" s="87"/>
      <c r="Q45" s="104"/>
    </row>
    <row r="46" spans="7:18" ht="15.75" thickBot="1" x14ac:dyDescent="0.3">
      <c r="G46" s="88"/>
      <c r="H46" s="89"/>
      <c r="I46" s="90"/>
      <c r="L46" s="88"/>
      <c r="M46" s="89"/>
      <c r="N46" s="90"/>
      <c r="Q46" s="104"/>
    </row>
    <row r="47" spans="7:18" ht="15.75" thickBot="1" x14ac:dyDescent="0.3">
      <c r="G47" s="91" t="s">
        <v>41</v>
      </c>
      <c r="H47" s="92"/>
      <c r="I47" s="93"/>
      <c r="L47" s="91" t="s">
        <v>41</v>
      </c>
      <c r="M47" s="92"/>
      <c r="N47" s="93"/>
      <c r="Q47" s="104"/>
    </row>
    <row r="48" spans="7:18" x14ac:dyDescent="0.25">
      <c r="G48" s="78">
        <f xml:space="preserve"> ((M34-2500)*(10329-1000)/(35000-2500))+1000</f>
        <v>282.38461538461536</v>
      </c>
      <c r="H48" s="79"/>
      <c r="I48" s="80"/>
      <c r="L48" s="78">
        <f>IF(G48&lt;1000,1000,IF(G48&gt;10329,10329,G48))</f>
        <v>1000</v>
      </c>
      <c r="M48" s="79"/>
      <c r="N48" s="80"/>
      <c r="Q48" s="104"/>
    </row>
    <row r="49" spans="7:17" ht="15.75" thickBot="1" x14ac:dyDescent="0.3">
      <c r="G49" s="81"/>
      <c r="H49" s="82"/>
      <c r="I49" s="83"/>
      <c r="L49" s="81"/>
      <c r="M49" s="82"/>
      <c r="N49" s="83"/>
      <c r="Q49" s="104"/>
    </row>
    <row r="50" spans="7:17" ht="15.75" thickBot="1" x14ac:dyDescent="0.3">
      <c r="L50" s="84"/>
      <c r="M50" s="84"/>
      <c r="N50" s="84"/>
      <c r="Q50" s="104"/>
    </row>
    <row r="51" spans="7:17" ht="15.75" thickBot="1" x14ac:dyDescent="0.3">
      <c r="G51" s="39" t="s">
        <v>42</v>
      </c>
      <c r="H51" s="40"/>
      <c r="I51" s="40"/>
      <c r="J51" s="40"/>
      <c r="K51" s="40"/>
      <c r="L51" s="40"/>
      <c r="M51" s="40"/>
      <c r="N51" s="41"/>
      <c r="Q51" s="104"/>
    </row>
    <row r="52" spans="7:17" x14ac:dyDescent="0.25">
      <c r="G52" s="84"/>
      <c r="H52" s="84"/>
      <c r="I52" s="84"/>
      <c r="L52" s="84"/>
      <c r="M52" s="84"/>
      <c r="N52" s="84"/>
      <c r="Q52" s="104"/>
    </row>
    <row r="53" spans="7:17" ht="15.75" thickBot="1" x14ac:dyDescent="0.3">
      <c r="G53" s="84"/>
      <c r="H53" s="84"/>
      <c r="I53" s="84"/>
      <c r="L53" s="84"/>
      <c r="M53" s="84"/>
      <c r="N53" s="84"/>
      <c r="Q53" s="104"/>
    </row>
    <row r="54" spans="7:17" x14ac:dyDescent="0.25">
      <c r="G54" s="69" t="s">
        <v>43</v>
      </c>
      <c r="H54" s="70"/>
      <c r="I54" s="71"/>
      <c r="L54" s="69" t="s">
        <v>44</v>
      </c>
      <c r="M54" s="70"/>
      <c r="N54" s="71"/>
      <c r="Q54" s="104"/>
    </row>
    <row r="55" spans="7:17" ht="15.75" thickBot="1" x14ac:dyDescent="0.3">
      <c r="G55" s="72"/>
      <c r="H55" s="73"/>
      <c r="I55" s="74"/>
      <c r="L55" s="72"/>
      <c r="M55" s="73"/>
      <c r="N55" s="74"/>
      <c r="Q55" s="104"/>
    </row>
    <row r="56" spans="7:17" ht="15.75" thickBot="1" x14ac:dyDescent="0.3">
      <c r="G56" s="91" t="s">
        <v>45</v>
      </c>
      <c r="H56" s="92"/>
      <c r="I56" s="93"/>
      <c r="L56" s="91" t="s">
        <v>45</v>
      </c>
      <c r="M56" s="92"/>
      <c r="N56" s="93"/>
      <c r="Q56" s="104"/>
    </row>
    <row r="57" spans="7:17" x14ac:dyDescent="0.25">
      <c r="G57" s="78">
        <f xml:space="preserve"> ((M34-2500)*(5164-1000)/(35000-2500))+1000</f>
        <v>679.69230769230762</v>
      </c>
      <c r="H57" s="79"/>
      <c r="I57" s="80"/>
      <c r="L57" s="78">
        <f>IF(G57&lt;1000,1000,IF(G57&gt;5164,5164,G57))</f>
        <v>1000</v>
      </c>
      <c r="M57" s="79"/>
      <c r="N57" s="80"/>
      <c r="Q57" s="104"/>
    </row>
    <row r="58" spans="7:17" ht="15.75" thickBot="1" x14ac:dyDescent="0.3">
      <c r="G58" s="81"/>
      <c r="H58" s="82"/>
      <c r="I58" s="83"/>
      <c r="L58" s="81"/>
      <c r="M58" s="82"/>
      <c r="N58" s="83"/>
      <c r="Q58" s="104"/>
    </row>
    <row r="59" spans="7:17" ht="19.5" thickBot="1" x14ac:dyDescent="0.3">
      <c r="G59" s="94"/>
      <c r="H59" s="94"/>
      <c r="I59" s="94"/>
      <c r="L59" s="84"/>
      <c r="M59" s="84"/>
      <c r="N59" s="84"/>
      <c r="Q59" s="104"/>
    </row>
    <row r="60" spans="7:17" ht="15.75" thickBot="1" x14ac:dyDescent="0.3">
      <c r="G60" s="39" t="s">
        <v>46</v>
      </c>
      <c r="H60" s="40"/>
      <c r="I60" s="41"/>
      <c r="L60" s="84"/>
      <c r="M60" s="84"/>
      <c r="N60" s="84"/>
      <c r="Q60" s="104"/>
    </row>
    <row r="61" spans="7:17" ht="15.75" thickBot="1" x14ac:dyDescent="0.3">
      <c r="Q61" s="104"/>
    </row>
    <row r="62" spans="7:17" ht="15.75" thickBot="1" x14ac:dyDescent="0.3">
      <c r="G62" s="95" t="s">
        <v>47</v>
      </c>
      <c r="H62" s="96"/>
      <c r="I62" s="96"/>
      <c r="J62" s="96"/>
      <c r="K62" s="96"/>
      <c r="L62" s="96"/>
      <c r="M62" s="96"/>
      <c r="N62" s="97"/>
      <c r="Q62" s="104"/>
    </row>
    <row r="63" spans="7:17" x14ac:dyDescent="0.25">
      <c r="G63" s="98"/>
      <c r="H63" s="99"/>
      <c r="I63" s="99"/>
      <c r="J63" s="99"/>
      <c r="K63" s="99"/>
      <c r="L63" s="99"/>
      <c r="M63" s="99"/>
      <c r="N63" s="100"/>
      <c r="Q63" s="104"/>
    </row>
    <row r="64" spans="7:17" ht="15.75" thickBot="1" x14ac:dyDescent="0.3">
      <c r="G64" s="101"/>
      <c r="H64" s="102"/>
      <c r="I64" s="102"/>
      <c r="J64" s="102"/>
      <c r="K64" s="102"/>
      <c r="L64" s="102"/>
      <c r="M64" s="102"/>
      <c r="N64" s="103"/>
      <c r="Q64" s="104"/>
    </row>
  </sheetData>
  <mergeCells count="41">
    <mergeCell ref="G63:N64"/>
    <mergeCell ref="G56:I56"/>
    <mergeCell ref="L56:N56"/>
    <mergeCell ref="G57:I58"/>
    <mergeCell ref="L57:N58"/>
    <mergeCell ref="G60:I60"/>
    <mergeCell ref="G62:N62"/>
    <mergeCell ref="G47:I47"/>
    <mergeCell ref="L47:N47"/>
    <mergeCell ref="G48:I49"/>
    <mergeCell ref="L48:N49"/>
    <mergeCell ref="G51:N51"/>
    <mergeCell ref="G54:I55"/>
    <mergeCell ref="L54:N55"/>
    <mergeCell ref="G36:I37"/>
    <mergeCell ref="L36:N37"/>
    <mergeCell ref="G38:I38"/>
    <mergeCell ref="L38:N38"/>
    <mergeCell ref="G39:I40"/>
    <mergeCell ref="L39:N40"/>
    <mergeCell ref="G42:N42"/>
    <mergeCell ref="G45:I46"/>
    <mergeCell ref="L45:N46"/>
    <mergeCell ref="G33:I33"/>
    <mergeCell ref="J33:L33"/>
    <mergeCell ref="M33:N33"/>
    <mergeCell ref="G34:I34"/>
    <mergeCell ref="J34:L34"/>
    <mergeCell ref="M34:N34"/>
    <mergeCell ref="I22:K23"/>
    <mergeCell ref="L22:L23"/>
    <mergeCell ref="G25:L25"/>
    <mergeCell ref="G27:N27"/>
    <mergeCell ref="N28:N29"/>
    <mergeCell ref="G32:N32"/>
    <mergeCell ref="D5:R6"/>
    <mergeCell ref="D8:I8"/>
    <mergeCell ref="J8:R8"/>
    <mergeCell ref="D10:I10"/>
    <mergeCell ref="J10:R10"/>
    <mergeCell ref="G12:L12"/>
  </mergeCells>
  <dataValidations count="3">
    <dataValidation type="list" allowBlank="1" showInputMessage="1" showErrorMessage="1" sqref="M30">
      <formula1>$G$114:$G$121</formula1>
    </dataValidation>
    <dataValidation type="list" allowBlank="1" showInputMessage="1" showErrorMessage="1" sqref="G30">
      <formula1>$D$114:$D$119</formula1>
    </dataValidation>
    <dataValidation type="list" allowBlank="1" showInputMessage="1" showErrorMessage="1" sqref="H30">
      <formula1>$F$114:$F$118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</dc:creator>
  <cp:lastModifiedBy>HP1</cp:lastModifiedBy>
  <dcterms:created xsi:type="dcterms:W3CDTF">2020-03-12T10:01:09Z</dcterms:created>
  <dcterms:modified xsi:type="dcterms:W3CDTF">2020-03-12T10:07:17Z</dcterms:modified>
</cp:coreProperties>
</file>