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H\tmp\"/>
    </mc:Choice>
  </mc:AlternateContent>
  <xr:revisionPtr revIDLastSave="0" documentId="13_ncr:1_{F95A2C2E-44B8-4C89-83BE-EBFF4CE155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B33" i="1" s="1"/>
  <c r="B34" i="1" s="1"/>
  <c r="B38" i="1" s="1"/>
  <c r="C44" i="1" s="1"/>
  <c r="C30" i="1"/>
  <c r="C21" i="1"/>
  <c r="C13" i="1"/>
  <c r="C31" i="1" l="1"/>
  <c r="C33" i="1" s="1"/>
  <c r="C34" i="1" s="1"/>
  <c r="C38" i="1" s="1"/>
  <c r="C46" i="1"/>
  <c r="C48" i="1"/>
  <c r="C49" i="1" s="1"/>
</calcChain>
</file>

<file path=xl/sharedStrings.xml><?xml version="1.0" encoding="utf-8"?>
<sst xmlns="http://schemas.openxmlformats.org/spreadsheetml/2006/main" count="42" uniqueCount="38">
  <si>
    <t>VERIFICA LIMITE ART. 23 COMMA 2</t>
  </si>
  <si>
    <t>DESCRIZIONE</t>
  </si>
  <si>
    <t>IMPORTO UNICO CONSOLIDATO ANNO 2017</t>
  </si>
  <si>
    <t xml:space="preserve"> INCREMENTO PER RIDUZIONE STABILE STRAORDINARIO - (ART. 67 C.2 lett. g) CCNL 2016-2018) </t>
  </si>
  <si>
    <t xml:space="preserve"> INCREMENTO PER TRASFERIMENTO FUNZIONI - (ART. 67 C.2 lett. e) CCNL 2016-2018) </t>
  </si>
  <si>
    <t xml:space="preserve"> RIORGANIZZAZIONI CON AUMENTO DOT. ORG. - (ART. 67 C.2 lett. h) CCNL 2016-2018) </t>
  </si>
  <si>
    <t xml:space="preserve"> RIA E ASSEGNI AD PERSONAM PERSONALE CESSATO ANNO PREC.- (ART. 67 C.2 lett. c) CCNL 2016-2018) </t>
  </si>
  <si>
    <t xml:space="preserve"> DIFFERENZIALI PEO SUL PERSONALE IN ESSERE AL 1/3/2018 - (ART. 67 C.2 lett. b) CCNL 2016-2018) </t>
  </si>
  <si>
    <t>Incremento € 83,20 per ogni dip. In servizio al 31/12/2015  Art. 67, c. 2, lett a)</t>
  </si>
  <si>
    <t>TOTALE RISORSE STABILI</t>
  </si>
  <si>
    <t xml:space="preserve"> SPONSORIZZAZIONI, ACCORDI COLLABORAZIONE, ECC. - (ART. 43, L. 449/1997; ART. 67 C.3 lett. a) CCNL 2016-2018) </t>
  </si>
  <si>
    <t xml:space="preserve"> R.I.A. E AD PERSONAM PERSONALE CESSATO IN CORSO DI ANNO PREC. (ART. 67 C.3 lett. d) CCNL 2016-2018) </t>
  </si>
  <si>
    <t xml:space="preserve"> SPECIFICHE DISPOSIZIONI DI LEGGE - (ART. 67 C.3 lett. c) CCNL 2016-2018) </t>
  </si>
  <si>
    <t xml:space="preserve"> INCREMENTO PER CONSEGUIMENTO OBIETTIVI ENTE. - (ART. 67 C.3 lett. I) CCNL 2016-2018) </t>
  </si>
  <si>
    <t xml:space="preserve"> INTEGRAZIONE 1,2% m.s. 1997 - (ART. 67 C.4 CCNL 2016-2018) </t>
  </si>
  <si>
    <t xml:space="preserve"> MESSI NOTIFICATORI - (ART. 54, CCNL 14.9.2000; ART. 67 C.23 lett. f) CCNL 2016-201) </t>
  </si>
  <si>
    <t xml:space="preserve"> INCREMENTO PER RIORGANIZZAZIONI CON AUMENTO DOT. ORG. - (ART. 67 C.5 lett. b) CCNL 2016-2018) </t>
  </si>
  <si>
    <t>RISORSE VARIABILI SOGGETTE A LIMITE</t>
  </si>
  <si>
    <t xml:space="preserve"> ECONOMIE FONDO ANNO PRECEDENTE - (ART. 68 C.1  CCNL 2016-2018) </t>
  </si>
  <si>
    <t xml:space="preserve"> ECONOMIE FONDO STRAORDINARIO  - (ART. 67 C.3 lett. e) CCNL 2016-2018) </t>
  </si>
  <si>
    <t xml:space="preserve"> Incentivi funzioni tecniche successive al 1/1/2018 (Art. 113 D.Lgs 50/2016) </t>
  </si>
  <si>
    <t>art. 67 3° comma lett. c) Risorse derivanti da disposizione di legge per salario accessori personale tempo determinato ex art. 50bis d.lgs.vo 189/2016</t>
  </si>
  <si>
    <t>Incentivi recupero evasione IMU TARI (art.1 co.1091 L.145/30.12.2018)</t>
  </si>
  <si>
    <t xml:space="preserve"> COMPENSI PROFESSIONALI LEGALI IN RELAZIONE A SENTENZE FAVOREVOLI - (ART. 27, CCNL 14/9/2000) (5) </t>
  </si>
  <si>
    <r>
      <t xml:space="preserve">RISORSE PIANI RAZIONALIZZAZIONE E RIQUALIFICAZIONE SPESA - </t>
    </r>
    <r>
      <rPr>
        <i/>
        <sz val="8"/>
        <rFont val="Arial"/>
        <family val="2"/>
      </rPr>
      <t>(ART. 15, COMMA 1, lett. K); ART. 16, COMMI 4 E 5, DL 98/2011)</t>
    </r>
  </si>
  <si>
    <t xml:space="preserve"> RISORSE PIANI RAZIONALIZZAZIONE - (ART. 67 C.3 lett. b) CCNL 2016-2018); ART. 16, COMMI 4 E 5, DL 98/2011) </t>
  </si>
  <si>
    <t>RISORSE VARIABILI NON SOGGETTE A LIMITE</t>
  </si>
  <si>
    <t>RISORSE NON SOGGETTE A LIMITE</t>
  </si>
  <si>
    <t>TOTALE FONDO</t>
  </si>
  <si>
    <t>FONDO DEPURATO DELLE VOCI NON SOGGETTE AL VINCOLO</t>
  </si>
  <si>
    <t>FONDO POSIZIONI ORGANIZZATIVE E RISULTATO*</t>
  </si>
  <si>
    <t>DECURTAZIONE EX ART 1, COMMA 456 147/2013</t>
  </si>
  <si>
    <t>ART 33 COMMA 2 D.L. 34/2019 ADEGUAMENTO FONDO</t>
  </si>
  <si>
    <t>FONDO DEPURATO DELLE VOCI NON SOGGETTE AL VINCOLO E RIVALUTATO "Decreto Crescita" COMPRESE P.O.</t>
  </si>
  <si>
    <t>fondo 2016</t>
  </si>
  <si>
    <t xml:space="preserve">VERIFICA LIMITE  </t>
  </si>
  <si>
    <t>RIDUZIONE PER SUPERAMENTO LIMITE 2016 RIDETERMINATO</t>
  </si>
  <si>
    <t>TOTALE SALARIO ACCESSORIO EX ART. 67 COMMA 7 CCNL 2016-2018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</si>
</sst>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\-&quot;€&quot;\ #,##0.00"/>
    <numFmt numFmtId="43" formatCode="_-* #,##0.00_-;\-* #,##0.00_-;_-* &quot;-&quot;??_-;_-@_-"/>
    <numFmt numFmtId="164" formatCode="#,##0.00_ ;[Red]\-#,##0.00\ "/>
    <numFmt numFmtId="165" formatCode="0.00_ ;[Red]\-0.00\ "/>
    <numFmt numFmtId="166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i/>
      <sz val="8"/>
      <color theme="3"/>
      <name val="Arial"/>
      <family val="2"/>
    </font>
    <font>
      <sz val="8"/>
      <color rgb="FF0070C0"/>
      <name val="Arial"/>
      <family val="2"/>
    </font>
    <font>
      <sz val="8"/>
      <color theme="6" tint="-0.499984740745262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8"/>
      <name val="Calibri"/>
      <family val="2"/>
    </font>
    <font>
      <b/>
      <sz val="8"/>
      <color indexed="17"/>
      <name val="Calibri"/>
      <family val="2"/>
    </font>
    <font>
      <b/>
      <sz val="8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3" borderId="4" xfId="0" applyFont="1" applyFill="1" applyBorder="1" applyAlignment="1">
      <alignment horizontal="centerContinuous" vertical="center"/>
    </xf>
    <xf numFmtId="1" fontId="4" fillId="3" borderId="4" xfId="1" applyNumberFormat="1" applyFont="1" applyFill="1" applyBorder="1" applyAlignment="1" applyProtection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1" fontId="3" fillId="3" borderId="4" xfId="1" applyNumberFormat="1" applyFont="1" applyFill="1" applyBorder="1" applyAlignment="1" applyProtection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164" fontId="6" fillId="0" borderId="6" xfId="1" applyNumberFormat="1" applyFont="1" applyFill="1" applyBorder="1" applyAlignment="1" applyProtection="1">
      <alignment horizontal="right" vertical="center"/>
      <protection locked="0"/>
    </xf>
    <xf numFmtId="49" fontId="7" fillId="0" borderId="6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6" fillId="0" borderId="7" xfId="1" applyNumberFormat="1" applyFont="1" applyFill="1" applyBorder="1" applyAlignment="1" applyProtection="1">
      <alignment horizontal="right" vertical="center"/>
      <protection locked="0"/>
    </xf>
    <xf numFmtId="49" fontId="7" fillId="0" borderId="7" xfId="0" applyNumberFormat="1" applyFont="1" applyBorder="1" applyAlignment="1">
      <alignment horizontal="left" vertical="center" wrapText="1"/>
    </xf>
    <xf numFmtId="164" fontId="6" fillId="0" borderId="4" xfId="1" applyNumberFormat="1" applyFont="1" applyFill="1" applyBorder="1" applyAlignment="1" applyProtection="1">
      <alignment horizontal="right" vertical="center"/>
      <protection locked="0"/>
    </xf>
    <xf numFmtId="49" fontId="7" fillId="0" borderId="4" xfId="0" applyNumberFormat="1" applyFont="1" applyBorder="1" applyAlignment="1">
      <alignment horizontal="left" vertical="center" wrapText="1"/>
    </xf>
    <xf numFmtId="164" fontId="6" fillId="0" borderId="8" xfId="1" applyNumberFormat="1" applyFont="1" applyFill="1" applyBorder="1" applyAlignment="1" applyProtection="1">
      <alignment vertical="center"/>
      <protection locked="0"/>
    </xf>
    <xf numFmtId="49" fontId="7" fillId="0" borderId="8" xfId="0" applyNumberFormat="1" applyFont="1" applyBorder="1" applyAlignment="1">
      <alignment horizontal="left" vertical="center" wrapText="1"/>
    </xf>
    <xf numFmtId="164" fontId="8" fillId="0" borderId="9" xfId="1" applyNumberFormat="1" applyFont="1" applyFill="1" applyBorder="1" applyAlignment="1" applyProtection="1">
      <alignment vertical="center"/>
      <protection locked="0"/>
    </xf>
    <xf numFmtId="49" fontId="7" fillId="0" borderId="10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vertical="center" wrapText="1"/>
    </xf>
    <xf numFmtId="164" fontId="8" fillId="0" borderId="8" xfId="1" applyNumberFormat="1" applyFont="1" applyFill="1" applyBorder="1" applyAlignment="1" applyProtection="1">
      <alignment vertical="center"/>
      <protection locked="0"/>
    </xf>
    <xf numFmtId="49" fontId="7" fillId="0" borderId="8" xfId="0" applyNumberFormat="1" applyFont="1" applyBorder="1" applyAlignment="1">
      <alignment horizontal="left" vertical="center" wrapText="1" indent="1"/>
    </xf>
    <xf numFmtId="0" fontId="9" fillId="4" borderId="8" xfId="0" applyFont="1" applyFill="1" applyBorder="1" applyAlignment="1">
      <alignment horizontal="right" vertical="center" indent="1"/>
    </xf>
    <xf numFmtId="164" fontId="8" fillId="4" borderId="8" xfId="1" applyNumberFormat="1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>
      <alignment horizontal="left" vertical="center" indent="1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49" fontId="10" fillId="0" borderId="8" xfId="0" applyNumberFormat="1" applyFont="1" applyBorder="1" applyAlignment="1">
      <alignment horizontal="left" vertical="center" wrapText="1"/>
    </xf>
    <xf numFmtId="164" fontId="7" fillId="0" borderId="9" xfId="1" applyNumberFormat="1" applyFont="1" applyFill="1" applyBorder="1" applyAlignment="1" applyProtection="1">
      <alignment vertical="center"/>
      <protection locked="0"/>
    </xf>
    <xf numFmtId="49" fontId="11" fillId="0" borderId="8" xfId="0" applyNumberFormat="1" applyFont="1" applyBorder="1" applyAlignment="1">
      <alignment horizontal="left" vertical="center" wrapText="1"/>
    </xf>
    <xf numFmtId="0" fontId="9" fillId="4" borderId="8" xfId="0" applyFont="1" applyFill="1" applyBorder="1" applyAlignment="1">
      <alignment horizontal="right" vertical="center" wrapText="1" indent="1"/>
    </xf>
    <xf numFmtId="0" fontId="9" fillId="4" borderId="8" xfId="0" applyFont="1" applyFill="1" applyBorder="1" applyAlignment="1">
      <alignment horizontal="left" vertical="center" wrapText="1" indent="1"/>
    </xf>
    <xf numFmtId="49" fontId="7" fillId="0" borderId="13" xfId="0" applyNumberFormat="1" applyFont="1" applyBorder="1" applyAlignment="1">
      <alignment vertical="center" wrapText="1"/>
    </xf>
    <xf numFmtId="49" fontId="7" fillId="0" borderId="14" xfId="0" applyNumberFormat="1" applyFont="1" applyBorder="1" applyAlignment="1">
      <alignment vertical="center" wrapText="1"/>
    </xf>
    <xf numFmtId="49" fontId="7" fillId="0" borderId="15" xfId="0" applyNumberFormat="1" applyFont="1" applyBorder="1" applyAlignment="1">
      <alignment vertical="center" wrapText="1"/>
    </xf>
    <xf numFmtId="49" fontId="7" fillId="0" borderId="16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 indent="1"/>
    </xf>
    <xf numFmtId="0" fontId="3" fillId="0" borderId="14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1" fontId="3" fillId="0" borderId="0" xfId="1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right" vertical="center" wrapText="1" indent="1"/>
    </xf>
    <xf numFmtId="164" fontId="8" fillId="5" borderId="8" xfId="1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right" vertical="center" wrapText="1" indent="1"/>
    </xf>
    <xf numFmtId="164" fontId="7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 wrapText="1" indent="1"/>
    </xf>
    <xf numFmtId="0" fontId="15" fillId="0" borderId="0" xfId="0" applyFont="1" applyAlignment="1">
      <alignment horizontal="left" indent="2"/>
    </xf>
    <xf numFmtId="0" fontId="7" fillId="0" borderId="0" xfId="0" applyFont="1" applyAlignment="1">
      <alignment horizontal="left" indent="2"/>
    </xf>
    <xf numFmtId="8" fontId="0" fillId="0" borderId="0" xfId="0" applyNumberFormat="1"/>
    <xf numFmtId="4" fontId="15" fillId="0" borderId="0" xfId="0" applyNumberFormat="1" applyFont="1" applyAlignment="1">
      <alignment horizontal="left" indent="2"/>
    </xf>
    <xf numFmtId="164" fontId="8" fillId="6" borderId="8" xfId="1" applyNumberFormat="1" applyFont="1" applyFill="1" applyBorder="1" applyAlignment="1" applyProtection="1">
      <alignment vertical="center"/>
      <protection locked="0"/>
    </xf>
    <xf numFmtId="164" fontId="14" fillId="0" borderId="0" xfId="0" applyNumberFormat="1" applyFont="1" applyAlignment="1">
      <alignment horizontal="left" vertical="center" indent="2"/>
    </xf>
    <xf numFmtId="1" fontId="16" fillId="0" borderId="0" xfId="1" applyNumberFormat="1" applyFont="1" applyBorder="1" applyAlignment="1" applyProtection="1">
      <alignment horizontal="centerContinuous" vertical="center"/>
    </xf>
    <xf numFmtId="0" fontId="3" fillId="0" borderId="0" xfId="0" applyFont="1" applyAlignment="1">
      <alignment horizontal="left" indent="2"/>
    </xf>
    <xf numFmtId="0" fontId="7" fillId="0" borderId="0" xfId="0" applyFont="1" applyAlignment="1">
      <alignment vertical="center"/>
    </xf>
    <xf numFmtId="1" fontId="3" fillId="0" borderId="13" xfId="1" applyNumberFormat="1" applyFont="1" applyFill="1" applyBorder="1" applyAlignment="1" applyProtection="1">
      <alignment vertical="center"/>
    </xf>
    <xf numFmtId="43" fontId="3" fillId="0" borderId="14" xfId="1" applyFont="1" applyFill="1" applyBorder="1" applyAlignment="1" applyProtection="1">
      <alignment vertical="center"/>
    </xf>
    <xf numFmtId="1" fontId="3" fillId="0" borderId="10" xfId="1" applyNumberFormat="1" applyFont="1" applyBorder="1" applyAlignment="1" applyProtection="1">
      <alignment vertical="center"/>
    </xf>
    <xf numFmtId="2" fontId="3" fillId="0" borderId="11" xfId="1" applyNumberFormat="1" applyFont="1" applyBorder="1" applyAlignment="1" applyProtection="1">
      <alignment vertical="center"/>
    </xf>
    <xf numFmtId="1" fontId="3" fillId="0" borderId="15" xfId="1" applyNumberFormat="1" applyFont="1" applyBorder="1" applyAlignment="1" applyProtection="1">
      <alignment vertical="center" wrapText="1"/>
    </xf>
    <xf numFmtId="165" fontId="3" fillId="0" borderId="16" xfId="1" applyNumberFormat="1" applyFont="1" applyBorder="1" applyAlignment="1" applyProtection="1">
      <alignment vertical="center"/>
    </xf>
    <xf numFmtId="1" fontId="3" fillId="0" borderId="0" xfId="1" applyNumberFormat="1" applyFont="1" applyBorder="1" applyAlignment="1" applyProtection="1">
      <alignment vertical="center" wrapText="1"/>
    </xf>
    <xf numFmtId="165" fontId="17" fillId="0" borderId="0" xfId="1" applyNumberFormat="1" applyFont="1" applyAlignment="1" applyProtection="1">
      <alignment vertical="center"/>
    </xf>
    <xf numFmtId="1" fontId="17" fillId="0" borderId="0" xfId="1" applyNumberFormat="1" applyFont="1" applyAlignment="1" applyProtection="1">
      <alignment vertical="center" wrapText="1"/>
    </xf>
    <xf numFmtId="166" fontId="7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 wrapText="1" indent="1"/>
    </xf>
    <xf numFmtId="0" fontId="2" fillId="0" borderId="17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topLeftCell="A19" workbookViewId="0">
      <selection activeCell="A40" sqref="A40:XFD40"/>
    </sheetView>
  </sheetViews>
  <sheetFormatPr defaultRowHeight="15" x14ac:dyDescent="0.25"/>
  <cols>
    <col min="1" max="1" width="27" customWidth="1"/>
    <col min="2" max="2" width="18.5703125" customWidth="1"/>
    <col min="3" max="3" width="17.140625" customWidth="1"/>
    <col min="4" max="4" width="60" bestFit="1" customWidth="1"/>
  </cols>
  <sheetData>
    <row r="1" spans="1:4" ht="15.75" thickBot="1" x14ac:dyDescent="0.3">
      <c r="A1" s="64" t="s">
        <v>0</v>
      </c>
      <c r="B1" s="65"/>
      <c r="C1" s="65"/>
      <c r="D1" s="66"/>
    </row>
    <row r="2" spans="1:4" x14ac:dyDescent="0.25">
      <c r="A2" s="1"/>
      <c r="B2" s="2">
        <v>2016</v>
      </c>
      <c r="C2" s="3">
        <v>2019</v>
      </c>
      <c r="D2" s="4" t="s">
        <v>1</v>
      </c>
    </row>
    <row r="3" spans="1:4" ht="56.25" x14ac:dyDescent="0.25">
      <c r="A3" s="5"/>
      <c r="B3" s="5"/>
      <c r="C3" s="6">
        <v>149174.41</v>
      </c>
      <c r="D3" s="7" t="s">
        <v>2</v>
      </c>
    </row>
    <row r="4" spans="1:4" x14ac:dyDescent="0.25">
      <c r="A4" s="8"/>
      <c r="B4" s="8"/>
      <c r="C4" s="9"/>
      <c r="D4" s="10"/>
    </row>
    <row r="5" spans="1:4" x14ac:dyDescent="0.25">
      <c r="A5" s="8"/>
      <c r="B5" s="8"/>
      <c r="C5" s="9"/>
      <c r="D5" s="10"/>
    </row>
    <row r="6" spans="1:4" x14ac:dyDescent="0.25">
      <c r="A6" s="8"/>
      <c r="B6" s="8"/>
      <c r="C6" s="11"/>
      <c r="D6" s="12"/>
    </row>
    <row r="7" spans="1:4" ht="22.5" x14ac:dyDescent="0.25">
      <c r="A7" s="8"/>
      <c r="B7" s="8"/>
      <c r="C7" s="13">
        <v>0</v>
      </c>
      <c r="D7" s="14" t="s">
        <v>3</v>
      </c>
    </row>
    <row r="8" spans="1:4" ht="22.5" x14ac:dyDescent="0.25">
      <c r="A8" s="8"/>
      <c r="B8" s="8"/>
      <c r="C8" s="13">
        <v>0</v>
      </c>
      <c r="D8" s="14" t="s">
        <v>4</v>
      </c>
    </row>
    <row r="9" spans="1:4" ht="22.5" x14ac:dyDescent="0.25">
      <c r="A9" s="8"/>
      <c r="B9" s="8"/>
      <c r="C9" s="13">
        <v>0</v>
      </c>
      <c r="D9" s="14" t="s">
        <v>5</v>
      </c>
    </row>
    <row r="10" spans="1:4" ht="22.5" x14ac:dyDescent="0.25">
      <c r="A10" s="8"/>
      <c r="B10" s="8"/>
      <c r="C10" s="15">
        <v>253.63</v>
      </c>
      <c r="D10" s="14" t="s">
        <v>6</v>
      </c>
    </row>
    <row r="11" spans="1:4" ht="22.5" x14ac:dyDescent="0.25">
      <c r="A11" s="16"/>
      <c r="B11" s="17"/>
      <c r="C11" s="18">
        <v>1354.45</v>
      </c>
      <c r="D11" s="19" t="s">
        <v>7</v>
      </c>
    </row>
    <row r="12" spans="1:4" x14ac:dyDescent="0.25">
      <c r="A12" s="16"/>
      <c r="B12" s="17"/>
      <c r="C12" s="18">
        <v>3993.6</v>
      </c>
      <c r="D12" s="19" t="s">
        <v>8</v>
      </c>
    </row>
    <row r="13" spans="1:4" x14ac:dyDescent="0.25">
      <c r="A13" s="20" t="s">
        <v>9</v>
      </c>
      <c r="B13" s="21">
        <v>149174.41</v>
      </c>
      <c r="C13" s="21">
        <f>SUM(C3:C12)</f>
        <v>154776.09000000003</v>
      </c>
      <c r="D13" s="22" t="s">
        <v>9</v>
      </c>
    </row>
    <row r="14" spans="1:4" ht="22.5" x14ac:dyDescent="0.25">
      <c r="A14" s="67"/>
      <c r="B14" s="67"/>
      <c r="C14" s="13">
        <v>0</v>
      </c>
      <c r="D14" s="14" t="s">
        <v>10</v>
      </c>
    </row>
    <row r="15" spans="1:4" ht="22.5" x14ac:dyDescent="0.25">
      <c r="A15" s="67"/>
      <c r="B15" s="67"/>
      <c r="C15" s="13">
        <v>46.11</v>
      </c>
      <c r="D15" s="14" t="s">
        <v>11</v>
      </c>
    </row>
    <row r="16" spans="1:4" x14ac:dyDescent="0.25">
      <c r="A16" s="67"/>
      <c r="B16" s="67"/>
      <c r="C16" s="13">
        <v>0</v>
      </c>
      <c r="D16" s="14" t="s">
        <v>12</v>
      </c>
    </row>
    <row r="17" spans="1:4" ht="22.5" x14ac:dyDescent="0.25">
      <c r="A17" s="67"/>
      <c r="B17" s="67"/>
      <c r="C17" s="23">
        <v>0</v>
      </c>
      <c r="D17" s="24" t="s">
        <v>13</v>
      </c>
    </row>
    <row r="18" spans="1:4" x14ac:dyDescent="0.25">
      <c r="A18" s="67"/>
      <c r="B18" s="67"/>
      <c r="C18" s="25">
        <v>0</v>
      </c>
      <c r="D18" s="26" t="s">
        <v>14</v>
      </c>
    </row>
    <row r="19" spans="1:4" ht="22.5" x14ac:dyDescent="0.25">
      <c r="A19" s="67"/>
      <c r="B19" s="67"/>
      <c r="C19" s="13">
        <v>0</v>
      </c>
      <c r="D19" s="14" t="s">
        <v>15</v>
      </c>
    </row>
    <row r="20" spans="1:4" ht="22.5" x14ac:dyDescent="0.25">
      <c r="A20" s="68"/>
      <c r="B20" s="68"/>
      <c r="C20" s="13"/>
      <c r="D20" s="14" t="s">
        <v>16</v>
      </c>
    </row>
    <row r="21" spans="1:4" ht="21" x14ac:dyDescent="0.25">
      <c r="A21" s="27" t="s">
        <v>17</v>
      </c>
      <c r="B21" s="21"/>
      <c r="C21" s="21">
        <f>SUM(C14:C20)</f>
        <v>46.11</v>
      </c>
      <c r="D21" s="28" t="s">
        <v>17</v>
      </c>
    </row>
    <row r="22" spans="1:4" x14ac:dyDescent="0.25">
      <c r="A22" s="29"/>
      <c r="B22" s="30"/>
      <c r="C22" s="18"/>
      <c r="D22" s="19" t="s">
        <v>18</v>
      </c>
    </row>
    <row r="23" spans="1:4" x14ac:dyDescent="0.25">
      <c r="A23" s="16"/>
      <c r="B23" s="17"/>
      <c r="C23" s="13">
        <v>0</v>
      </c>
      <c r="D23" s="19" t="s">
        <v>19</v>
      </c>
    </row>
    <row r="24" spans="1:4" x14ac:dyDescent="0.25">
      <c r="A24" s="16"/>
      <c r="B24" s="17"/>
      <c r="C24" s="13">
        <v>148700</v>
      </c>
      <c r="D24" s="19" t="s">
        <v>20</v>
      </c>
    </row>
    <row r="25" spans="1:4" ht="22.5" x14ac:dyDescent="0.25">
      <c r="A25" s="16"/>
      <c r="B25" s="17"/>
      <c r="C25" s="13">
        <v>25000</v>
      </c>
      <c r="D25" s="19" t="s">
        <v>21</v>
      </c>
    </row>
    <row r="26" spans="1:4" x14ac:dyDescent="0.25">
      <c r="A26" s="16"/>
      <c r="B26" s="17"/>
      <c r="C26" s="13">
        <v>10000</v>
      </c>
      <c r="D26" s="19" t="s">
        <v>22</v>
      </c>
    </row>
    <row r="27" spans="1:4" ht="22.5" x14ac:dyDescent="0.25">
      <c r="A27" s="16"/>
      <c r="B27" s="17"/>
      <c r="C27" s="13">
        <v>0</v>
      </c>
      <c r="D27" s="19" t="s">
        <v>23</v>
      </c>
    </row>
    <row r="28" spans="1:4" ht="22.5" x14ac:dyDescent="0.25">
      <c r="A28" s="31"/>
      <c r="B28" s="32"/>
      <c r="C28" s="13"/>
      <c r="D28" s="19" t="s">
        <v>10</v>
      </c>
    </row>
    <row r="29" spans="1:4" ht="67.5" x14ac:dyDescent="0.25">
      <c r="A29" s="19" t="s">
        <v>24</v>
      </c>
      <c r="B29" s="13"/>
      <c r="C29" s="13"/>
      <c r="D29" s="19" t="s">
        <v>25</v>
      </c>
    </row>
    <row r="30" spans="1:4" ht="21" x14ac:dyDescent="0.25">
      <c r="A30" s="27" t="s">
        <v>26</v>
      </c>
      <c r="B30" s="18"/>
      <c r="C30" s="21">
        <f>SUM(C22:C29)</f>
        <v>183700</v>
      </c>
      <c r="D30" s="28" t="s">
        <v>27</v>
      </c>
    </row>
    <row r="31" spans="1:4" x14ac:dyDescent="0.25">
      <c r="A31" s="33" t="s">
        <v>28</v>
      </c>
      <c r="B31" s="18">
        <f>B30+B21+B13</f>
        <v>149174.41</v>
      </c>
      <c r="C31" s="18">
        <f>C30+C21+C13</f>
        <v>338522.2</v>
      </c>
      <c r="D31" s="34"/>
    </row>
    <row r="32" spans="1:4" x14ac:dyDescent="0.25">
      <c r="A32" s="35"/>
      <c r="B32" s="36"/>
      <c r="C32" s="36"/>
      <c r="D32" s="35"/>
    </row>
    <row r="33" spans="1:4" ht="22.5" x14ac:dyDescent="0.25">
      <c r="A33" s="37" t="s">
        <v>29</v>
      </c>
      <c r="B33" s="38">
        <f>B31-B30</f>
        <v>149174.41</v>
      </c>
      <c r="C33" s="38">
        <f>C31-C30-C12-C11</f>
        <v>149474.15</v>
      </c>
      <c r="D33" s="39"/>
    </row>
    <row r="34" spans="1:4" ht="22.5" x14ac:dyDescent="0.25">
      <c r="A34" s="40" t="s">
        <v>29</v>
      </c>
      <c r="B34" s="38">
        <f>SUM(B33:B33)</f>
        <v>149174.41</v>
      </c>
      <c r="C34" s="38">
        <f>SUM(C33:C33)</f>
        <v>149474.15</v>
      </c>
      <c r="D34" s="41"/>
    </row>
    <row r="35" spans="1:4" x14ac:dyDescent="0.25">
      <c r="A35" s="37"/>
      <c r="B35" s="42"/>
      <c r="C35" s="42"/>
      <c r="D35" s="42"/>
    </row>
    <row r="36" spans="1:4" ht="22.5" x14ac:dyDescent="0.25">
      <c r="A36" s="40" t="s">
        <v>30</v>
      </c>
      <c r="B36" s="18">
        <v>71334.539999999994</v>
      </c>
      <c r="C36" s="18">
        <v>75368.509999999995</v>
      </c>
      <c r="D36" s="43"/>
    </row>
    <row r="37" spans="1:4" x14ac:dyDescent="0.25">
      <c r="A37" s="44" t="s">
        <v>31</v>
      </c>
      <c r="B37" s="45">
        <v>16514</v>
      </c>
      <c r="C37" s="45">
        <v>16514</v>
      </c>
      <c r="D37" s="46"/>
    </row>
    <row r="38" spans="1:4" x14ac:dyDescent="0.25">
      <c r="A38" s="37"/>
      <c r="B38" s="47">
        <f>B34+B36-B37</f>
        <v>203994.95</v>
      </c>
      <c r="C38" s="47">
        <f>C34+C36-C37</f>
        <v>208328.65999999997</v>
      </c>
      <c r="D38" s="48"/>
    </row>
    <row r="39" spans="1:4" x14ac:dyDescent="0.25">
      <c r="A39" s="37"/>
      <c r="B39" s="49"/>
      <c r="C39" s="49"/>
      <c r="D39" s="50"/>
    </row>
    <row r="40" spans="1:4" x14ac:dyDescent="0.25">
      <c r="A40" s="51"/>
      <c r="B40" s="52"/>
      <c r="C40" s="53"/>
      <c r="D40" s="41" t="s">
        <v>32</v>
      </c>
    </row>
    <row r="41" spans="1:4" x14ac:dyDescent="0.25">
      <c r="A41" s="51"/>
      <c r="B41" s="54"/>
      <c r="C41" s="55"/>
      <c r="D41" s="41"/>
    </row>
    <row r="42" spans="1:4" x14ac:dyDescent="0.25">
      <c r="A42" s="51"/>
      <c r="B42" s="56"/>
      <c r="C42" s="57"/>
      <c r="D42" s="41"/>
    </row>
    <row r="43" spans="1:4" x14ac:dyDescent="0.25">
      <c r="A43" s="51"/>
      <c r="B43" s="58"/>
      <c r="C43" s="59"/>
      <c r="D43" s="41"/>
    </row>
    <row r="44" spans="1:4" ht="45" x14ac:dyDescent="0.25">
      <c r="A44" s="40" t="s">
        <v>33</v>
      </c>
      <c r="B44" s="60" t="s">
        <v>34</v>
      </c>
      <c r="C44" s="47">
        <f>ROUND((B38+(B38*C42%)),2)</f>
        <v>203994.95</v>
      </c>
      <c r="D44" s="61"/>
    </row>
    <row r="45" spans="1:4" x14ac:dyDescent="0.25">
      <c r="A45" s="40"/>
      <c r="B45" s="60"/>
      <c r="C45" s="60"/>
      <c r="D45" s="61"/>
    </row>
    <row r="46" spans="1:4" x14ac:dyDescent="0.25">
      <c r="A46" s="37" t="s">
        <v>35</v>
      </c>
      <c r="B46" s="60"/>
      <c r="C46" s="18">
        <f>C44-C38</f>
        <v>-4333.7099999999627</v>
      </c>
      <c r="D46" s="61"/>
    </row>
    <row r="47" spans="1:4" x14ac:dyDescent="0.25">
      <c r="A47" s="37"/>
      <c r="B47" s="60"/>
      <c r="C47" s="60"/>
      <c r="D47" s="61"/>
    </row>
    <row r="48" spans="1:4" ht="22.5" x14ac:dyDescent="0.25">
      <c r="A48" s="62" t="s">
        <v>36</v>
      </c>
      <c r="B48" s="60"/>
      <c r="C48" s="47">
        <f>IF(C38-C44&gt;1,C44-C38,0)</f>
        <v>-4333.7099999999627</v>
      </c>
      <c r="D48" s="61"/>
    </row>
    <row r="49" spans="1:4" x14ac:dyDescent="0.25">
      <c r="A49" s="63" t="s">
        <v>37</v>
      </c>
      <c r="B49" s="60"/>
      <c r="C49" s="47">
        <f>C38+C48</f>
        <v>203994.95</v>
      </c>
      <c r="D49" s="61"/>
    </row>
  </sheetData>
  <mergeCells count="3">
    <mergeCell ref="A1:D1"/>
    <mergeCell ref="A14:A20"/>
    <mergeCell ref="B14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Lucia Antonini</dc:creator>
  <cp:lastModifiedBy>Maria Lucia Antonini</cp:lastModifiedBy>
  <dcterms:created xsi:type="dcterms:W3CDTF">2015-06-05T18:17:20Z</dcterms:created>
  <dcterms:modified xsi:type="dcterms:W3CDTF">2019-12-24T11:35:03Z</dcterms:modified>
</cp:coreProperties>
</file>